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altaruminstitute-my.sharepoint.com/personal/george_miller_altarum_org/Documents/Projects/OASIS/Social isolation/"/>
    </mc:Choice>
  </mc:AlternateContent>
  <xr:revisionPtr revIDLastSave="11" documentId="8_{7BE0E16C-BF69-4EF1-B50C-D09B383D12CD}" xr6:coauthVersionLast="47" xr6:coauthVersionMax="47" xr10:uidLastSave="{C3CEECA4-C230-4C60-A230-A2EEB34244DA}"/>
  <bookViews>
    <workbookView xWindow="-108" yWindow="-108" windowWidth="23256" windowHeight="13896" tabRatio="701" activeTab="1" xr2:uid="{222391AC-E69D-48BC-9168-6DEC3797E4A0}"/>
  </bookViews>
  <sheets>
    <sheet name="Introduction" sheetId="25" r:id="rId1"/>
    <sheet name="Instructions and Results" sheetId="1" r:id="rId2"/>
    <sheet name="Survey Data" sheetId="2" r:id="rId3"/>
    <sheet name="Methods and Data Sources" sheetId="26" r:id="rId4"/>
    <sheet name="Key" sheetId="3" state="hidden" r:id="rId5"/>
    <sheet name="Data" sheetId="4" state="hidden" r:id="rId6"/>
    <sheet name="NH Cost by State" sheetId="6" state="hidden" r:id="rId7"/>
    <sheet name="Survival Rates" sheetId="7" state="hidden" r:id="rId8"/>
    <sheet name="Results|NH Score" sheetId="20" state="hidden" r:id="rId9"/>
    <sheet name="P NH|Score" sheetId="19" state="hidden" r:id="rId10"/>
  </sheets>
  <definedNames>
    <definedName name="_xlnm._FilterDatabase" localSheetId="5" hidden="1">Data!$B$1:$B$702</definedName>
    <definedName name="_xlnm._FilterDatabase" localSheetId="2" hidden="1">'Survey Data'!$G$1:$H$209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C5" i="4"/>
  <c r="D5" i="4"/>
  <c r="E5" i="4"/>
  <c r="F5" i="4"/>
  <c r="J5" i="4" s="1"/>
  <c r="G5" i="4"/>
  <c r="K5" i="4" s="1"/>
  <c r="B6" i="4"/>
  <c r="C6" i="4"/>
  <c r="D6" i="4"/>
  <c r="E6" i="4"/>
  <c r="F6" i="4"/>
  <c r="J6" i="4" s="1"/>
  <c r="G6" i="4"/>
  <c r="K6" i="4" s="1"/>
  <c r="B7" i="4"/>
  <c r="C7" i="4"/>
  <c r="D7" i="4"/>
  <c r="E7" i="4"/>
  <c r="F7" i="4"/>
  <c r="J7" i="4" s="1"/>
  <c r="G7" i="4"/>
  <c r="K7" i="4" s="1"/>
  <c r="B8" i="4"/>
  <c r="C8" i="4"/>
  <c r="D8" i="4"/>
  <c r="E8" i="4"/>
  <c r="F8" i="4"/>
  <c r="J8" i="4" s="1"/>
  <c r="G8" i="4"/>
  <c r="K8" i="4" s="1"/>
  <c r="B9" i="4"/>
  <c r="C9" i="4"/>
  <c r="D9" i="4"/>
  <c r="E9" i="4"/>
  <c r="F9" i="4"/>
  <c r="J9" i="4" s="1"/>
  <c r="G9" i="4"/>
  <c r="K9" i="4" s="1"/>
  <c r="B10" i="4"/>
  <c r="C10" i="4"/>
  <c r="D10" i="4"/>
  <c r="E10" i="4"/>
  <c r="F10" i="4"/>
  <c r="J10" i="4" s="1"/>
  <c r="G10" i="4"/>
  <c r="K10" i="4" s="1"/>
  <c r="B11" i="4"/>
  <c r="C11" i="4"/>
  <c r="D11" i="4"/>
  <c r="E11" i="4"/>
  <c r="F11" i="4"/>
  <c r="J11" i="4" s="1"/>
  <c r="G11" i="4"/>
  <c r="K11" i="4" s="1"/>
  <c r="B12" i="4"/>
  <c r="C12" i="4"/>
  <c r="D12" i="4"/>
  <c r="E12" i="4"/>
  <c r="F12" i="4"/>
  <c r="J12" i="4" s="1"/>
  <c r="G12" i="4"/>
  <c r="K12" i="4" s="1"/>
  <c r="B13" i="4"/>
  <c r="C13" i="4"/>
  <c r="D13" i="4"/>
  <c r="E13" i="4"/>
  <c r="F13" i="4"/>
  <c r="J13" i="4" s="1"/>
  <c r="G13" i="4"/>
  <c r="K13" i="4" s="1"/>
  <c r="B14" i="4"/>
  <c r="C14" i="4"/>
  <c r="D14" i="4"/>
  <c r="E14" i="4"/>
  <c r="F14" i="4"/>
  <c r="J14" i="4" s="1"/>
  <c r="G14" i="4"/>
  <c r="K14" i="4" s="1"/>
  <c r="B15" i="4"/>
  <c r="C15" i="4"/>
  <c r="D15" i="4"/>
  <c r="E15" i="4"/>
  <c r="F15" i="4"/>
  <c r="J15" i="4" s="1"/>
  <c r="G15" i="4"/>
  <c r="K15" i="4" s="1"/>
  <c r="B16" i="4"/>
  <c r="C16" i="4"/>
  <c r="D16" i="4"/>
  <c r="E16" i="4"/>
  <c r="F16" i="4"/>
  <c r="J16" i="4" s="1"/>
  <c r="G16" i="4"/>
  <c r="K16" i="4" s="1"/>
  <c r="B17" i="4"/>
  <c r="C17" i="4"/>
  <c r="D17" i="4"/>
  <c r="E17" i="4"/>
  <c r="F17" i="4"/>
  <c r="J17" i="4" s="1"/>
  <c r="G17" i="4"/>
  <c r="K17" i="4" s="1"/>
  <c r="B18" i="4"/>
  <c r="C18" i="4"/>
  <c r="D18" i="4"/>
  <c r="E18" i="4"/>
  <c r="F18" i="4"/>
  <c r="J18" i="4" s="1"/>
  <c r="G18" i="4"/>
  <c r="K18" i="4" s="1"/>
  <c r="B19" i="4"/>
  <c r="C19" i="4"/>
  <c r="D19" i="4"/>
  <c r="E19" i="4"/>
  <c r="F19" i="4"/>
  <c r="J19" i="4" s="1"/>
  <c r="G19" i="4"/>
  <c r="K19" i="4" s="1"/>
  <c r="B20" i="4"/>
  <c r="C20" i="4"/>
  <c r="D20" i="4"/>
  <c r="E20" i="4"/>
  <c r="F20" i="4"/>
  <c r="J20" i="4" s="1"/>
  <c r="G20" i="4"/>
  <c r="K20" i="4" s="1"/>
  <c r="B21" i="4"/>
  <c r="C21" i="4"/>
  <c r="D21" i="4"/>
  <c r="E21" i="4"/>
  <c r="F21" i="4"/>
  <c r="J21" i="4" s="1"/>
  <c r="G21" i="4"/>
  <c r="K21" i="4" s="1"/>
  <c r="B22" i="4"/>
  <c r="C22" i="4"/>
  <c r="D22" i="4"/>
  <c r="E22" i="4"/>
  <c r="F22" i="4"/>
  <c r="J22" i="4" s="1"/>
  <c r="G22" i="4"/>
  <c r="K22" i="4" s="1"/>
  <c r="B23" i="4"/>
  <c r="C23" i="4"/>
  <c r="D23" i="4"/>
  <c r="E23" i="4"/>
  <c r="F23" i="4"/>
  <c r="J23" i="4" s="1"/>
  <c r="G23" i="4"/>
  <c r="K23" i="4" s="1"/>
  <c r="B24" i="4"/>
  <c r="C24" i="4"/>
  <c r="D24" i="4"/>
  <c r="E24" i="4"/>
  <c r="F24" i="4"/>
  <c r="J24" i="4" s="1"/>
  <c r="G24" i="4"/>
  <c r="K24" i="4" s="1"/>
  <c r="B25" i="4"/>
  <c r="C25" i="4"/>
  <c r="D25" i="4"/>
  <c r="E25" i="4"/>
  <c r="F25" i="4"/>
  <c r="J25" i="4" s="1"/>
  <c r="G25" i="4"/>
  <c r="K25" i="4" s="1"/>
  <c r="B26" i="4"/>
  <c r="C26" i="4"/>
  <c r="D26" i="4"/>
  <c r="E26" i="4"/>
  <c r="F26" i="4"/>
  <c r="J26" i="4" s="1"/>
  <c r="G26" i="4"/>
  <c r="K26" i="4" s="1"/>
  <c r="B27" i="4"/>
  <c r="C27" i="4"/>
  <c r="D27" i="4"/>
  <c r="E27" i="4"/>
  <c r="F27" i="4"/>
  <c r="J27" i="4" s="1"/>
  <c r="G27" i="4"/>
  <c r="K27" i="4" s="1"/>
  <c r="B28" i="4"/>
  <c r="C28" i="4"/>
  <c r="D28" i="4"/>
  <c r="E28" i="4"/>
  <c r="F28" i="4"/>
  <c r="J28" i="4" s="1"/>
  <c r="G28" i="4"/>
  <c r="K28" i="4" s="1"/>
  <c r="B29" i="4"/>
  <c r="C29" i="4"/>
  <c r="D29" i="4"/>
  <c r="E29" i="4"/>
  <c r="F29" i="4"/>
  <c r="J29" i="4" s="1"/>
  <c r="G29" i="4"/>
  <c r="K29" i="4" s="1"/>
  <c r="B30" i="4"/>
  <c r="C30" i="4"/>
  <c r="D30" i="4"/>
  <c r="E30" i="4"/>
  <c r="F30" i="4"/>
  <c r="J30" i="4" s="1"/>
  <c r="G30" i="4"/>
  <c r="K30" i="4" s="1"/>
  <c r="B31" i="4"/>
  <c r="C31" i="4"/>
  <c r="D31" i="4"/>
  <c r="E31" i="4"/>
  <c r="F31" i="4"/>
  <c r="J31" i="4" s="1"/>
  <c r="G31" i="4"/>
  <c r="K31" i="4" s="1"/>
  <c r="B32" i="4"/>
  <c r="C32" i="4"/>
  <c r="D32" i="4"/>
  <c r="E32" i="4"/>
  <c r="F32" i="4"/>
  <c r="J32" i="4" s="1"/>
  <c r="G32" i="4"/>
  <c r="K32" i="4" s="1"/>
  <c r="B33" i="4"/>
  <c r="C33" i="4"/>
  <c r="D33" i="4"/>
  <c r="E33" i="4"/>
  <c r="F33" i="4"/>
  <c r="J33" i="4" s="1"/>
  <c r="G33" i="4"/>
  <c r="K33" i="4" s="1"/>
  <c r="B34" i="4"/>
  <c r="C34" i="4"/>
  <c r="D34" i="4"/>
  <c r="E34" i="4"/>
  <c r="F34" i="4"/>
  <c r="J34" i="4" s="1"/>
  <c r="G34" i="4"/>
  <c r="K34" i="4" s="1"/>
  <c r="B35" i="4"/>
  <c r="C35" i="4"/>
  <c r="D35" i="4"/>
  <c r="E35" i="4"/>
  <c r="F35" i="4"/>
  <c r="J35" i="4" s="1"/>
  <c r="G35" i="4"/>
  <c r="K35" i="4" s="1"/>
  <c r="B36" i="4"/>
  <c r="C36" i="4"/>
  <c r="D36" i="4"/>
  <c r="E36" i="4"/>
  <c r="F36" i="4"/>
  <c r="J36" i="4" s="1"/>
  <c r="G36" i="4"/>
  <c r="K36" i="4" s="1"/>
  <c r="B37" i="4"/>
  <c r="C37" i="4"/>
  <c r="D37" i="4"/>
  <c r="E37" i="4"/>
  <c r="F37" i="4"/>
  <c r="J37" i="4" s="1"/>
  <c r="G37" i="4"/>
  <c r="K37" i="4" s="1"/>
  <c r="B38" i="4"/>
  <c r="C38" i="4"/>
  <c r="D38" i="4"/>
  <c r="E38" i="4"/>
  <c r="F38" i="4"/>
  <c r="J38" i="4" s="1"/>
  <c r="G38" i="4"/>
  <c r="K38" i="4" s="1"/>
  <c r="B39" i="4"/>
  <c r="C39" i="4"/>
  <c r="D39" i="4"/>
  <c r="E39" i="4"/>
  <c r="F39" i="4"/>
  <c r="J39" i="4" s="1"/>
  <c r="G39" i="4"/>
  <c r="K39" i="4" s="1"/>
  <c r="B40" i="4"/>
  <c r="C40" i="4"/>
  <c r="D40" i="4"/>
  <c r="E40" i="4"/>
  <c r="F40" i="4"/>
  <c r="J40" i="4" s="1"/>
  <c r="G40" i="4"/>
  <c r="K40" i="4" s="1"/>
  <c r="B41" i="4"/>
  <c r="C41" i="4"/>
  <c r="D41" i="4"/>
  <c r="E41" i="4"/>
  <c r="F41" i="4"/>
  <c r="G41" i="4"/>
  <c r="K41" i="4" s="1"/>
  <c r="B42" i="4"/>
  <c r="C42" i="4"/>
  <c r="D42" i="4"/>
  <c r="E42" i="4"/>
  <c r="F42" i="4"/>
  <c r="J42" i="4" s="1"/>
  <c r="G42" i="4"/>
  <c r="K42" i="4" s="1"/>
  <c r="B43" i="4"/>
  <c r="C43" i="4"/>
  <c r="D43" i="4"/>
  <c r="E43" i="4"/>
  <c r="F43" i="4"/>
  <c r="J43" i="4" s="1"/>
  <c r="G43" i="4"/>
  <c r="K43" i="4" s="1"/>
  <c r="B44" i="4"/>
  <c r="C44" i="4"/>
  <c r="D44" i="4"/>
  <c r="E44" i="4"/>
  <c r="F44" i="4"/>
  <c r="J44" i="4" s="1"/>
  <c r="G44" i="4"/>
  <c r="K44" i="4" s="1"/>
  <c r="B45" i="4"/>
  <c r="C45" i="4"/>
  <c r="D45" i="4"/>
  <c r="E45" i="4"/>
  <c r="F45" i="4"/>
  <c r="G45" i="4"/>
  <c r="K45" i="4" s="1"/>
  <c r="B46" i="4"/>
  <c r="C46" i="4"/>
  <c r="D46" i="4"/>
  <c r="E46" i="4"/>
  <c r="F46" i="4"/>
  <c r="J46" i="4" s="1"/>
  <c r="G46" i="4"/>
  <c r="K46" i="4" s="1"/>
  <c r="B47" i="4"/>
  <c r="C47" i="4"/>
  <c r="D47" i="4"/>
  <c r="E47" i="4"/>
  <c r="F47" i="4"/>
  <c r="G47" i="4"/>
  <c r="K47" i="4" s="1"/>
  <c r="B48" i="4"/>
  <c r="C48" i="4"/>
  <c r="D48" i="4"/>
  <c r="E48" i="4"/>
  <c r="F48" i="4"/>
  <c r="J48" i="4" s="1"/>
  <c r="G48" i="4"/>
  <c r="K48" i="4" s="1"/>
  <c r="B49" i="4"/>
  <c r="C49" i="4"/>
  <c r="D49" i="4"/>
  <c r="E49" i="4"/>
  <c r="F49" i="4"/>
  <c r="J49" i="4" s="1"/>
  <c r="G49" i="4"/>
  <c r="K49" i="4" s="1"/>
  <c r="B50" i="4"/>
  <c r="C50" i="4"/>
  <c r="D50" i="4"/>
  <c r="E50" i="4"/>
  <c r="F50" i="4"/>
  <c r="J50" i="4" s="1"/>
  <c r="G50" i="4"/>
  <c r="K50" i="4" s="1"/>
  <c r="B51" i="4"/>
  <c r="C51" i="4"/>
  <c r="D51" i="4"/>
  <c r="E51" i="4"/>
  <c r="F51" i="4"/>
  <c r="J51" i="4" s="1"/>
  <c r="G51" i="4"/>
  <c r="K51" i="4" s="1"/>
  <c r="B52" i="4"/>
  <c r="C52" i="4"/>
  <c r="D52" i="4"/>
  <c r="E52" i="4"/>
  <c r="F52" i="4"/>
  <c r="J52" i="4" s="1"/>
  <c r="G52" i="4"/>
  <c r="K52" i="4" s="1"/>
  <c r="B53" i="4"/>
  <c r="C53" i="4"/>
  <c r="D53" i="4"/>
  <c r="E53" i="4"/>
  <c r="F53" i="4"/>
  <c r="J53" i="4" s="1"/>
  <c r="G53" i="4"/>
  <c r="K53" i="4" s="1"/>
  <c r="B54" i="4"/>
  <c r="C54" i="4"/>
  <c r="D54" i="4"/>
  <c r="E54" i="4"/>
  <c r="F54" i="4"/>
  <c r="J54" i="4" s="1"/>
  <c r="G54" i="4"/>
  <c r="K54" i="4" s="1"/>
  <c r="B55" i="4"/>
  <c r="C55" i="4"/>
  <c r="D55" i="4"/>
  <c r="E55" i="4"/>
  <c r="F55" i="4"/>
  <c r="J55" i="4" s="1"/>
  <c r="G55" i="4"/>
  <c r="K55" i="4" s="1"/>
  <c r="B56" i="4"/>
  <c r="C56" i="4"/>
  <c r="D56" i="4"/>
  <c r="E56" i="4"/>
  <c r="F56" i="4"/>
  <c r="J56" i="4" s="1"/>
  <c r="G56" i="4"/>
  <c r="K56" i="4" s="1"/>
  <c r="B57" i="4"/>
  <c r="C57" i="4"/>
  <c r="D57" i="4"/>
  <c r="E57" i="4"/>
  <c r="F57" i="4"/>
  <c r="J57" i="4" s="1"/>
  <c r="G57" i="4"/>
  <c r="K57" i="4" s="1"/>
  <c r="B58" i="4"/>
  <c r="C58" i="4"/>
  <c r="D58" i="4"/>
  <c r="E58" i="4"/>
  <c r="F58" i="4"/>
  <c r="J58" i="4" s="1"/>
  <c r="G58" i="4"/>
  <c r="K58" i="4" s="1"/>
  <c r="B59" i="4"/>
  <c r="C59" i="4"/>
  <c r="D59" i="4"/>
  <c r="E59" i="4"/>
  <c r="F59" i="4"/>
  <c r="J59" i="4" s="1"/>
  <c r="G59" i="4"/>
  <c r="K59" i="4" s="1"/>
  <c r="B60" i="4"/>
  <c r="C60" i="4"/>
  <c r="D60" i="4"/>
  <c r="E60" i="4"/>
  <c r="F60" i="4"/>
  <c r="J60" i="4" s="1"/>
  <c r="G60" i="4"/>
  <c r="K60" i="4" s="1"/>
  <c r="B61" i="4"/>
  <c r="C61" i="4"/>
  <c r="D61" i="4"/>
  <c r="E61" i="4"/>
  <c r="F61" i="4"/>
  <c r="J61" i="4" s="1"/>
  <c r="G61" i="4"/>
  <c r="K61" i="4" s="1"/>
  <c r="B62" i="4"/>
  <c r="C62" i="4"/>
  <c r="D62" i="4"/>
  <c r="E62" i="4"/>
  <c r="F62" i="4"/>
  <c r="J62" i="4" s="1"/>
  <c r="G62" i="4"/>
  <c r="K62" i="4" s="1"/>
  <c r="B63" i="4"/>
  <c r="C63" i="4"/>
  <c r="D63" i="4"/>
  <c r="E63" i="4"/>
  <c r="F63" i="4"/>
  <c r="J63" i="4" s="1"/>
  <c r="G63" i="4"/>
  <c r="K63" i="4" s="1"/>
  <c r="B64" i="4"/>
  <c r="C64" i="4"/>
  <c r="D64" i="4"/>
  <c r="E64" i="4"/>
  <c r="F64" i="4"/>
  <c r="J64" i="4" s="1"/>
  <c r="G64" i="4"/>
  <c r="K64" i="4" s="1"/>
  <c r="B65" i="4"/>
  <c r="C65" i="4"/>
  <c r="D65" i="4"/>
  <c r="E65" i="4"/>
  <c r="F65" i="4"/>
  <c r="J65" i="4" s="1"/>
  <c r="G65" i="4"/>
  <c r="K65" i="4" s="1"/>
  <c r="B66" i="4"/>
  <c r="C66" i="4"/>
  <c r="D66" i="4"/>
  <c r="E66" i="4"/>
  <c r="F66" i="4"/>
  <c r="J66" i="4" s="1"/>
  <c r="G66" i="4"/>
  <c r="K66" i="4" s="1"/>
  <c r="B67" i="4"/>
  <c r="C67" i="4"/>
  <c r="D67" i="4"/>
  <c r="E67" i="4"/>
  <c r="F67" i="4"/>
  <c r="J67" i="4" s="1"/>
  <c r="G67" i="4"/>
  <c r="K67" i="4" s="1"/>
  <c r="B68" i="4"/>
  <c r="C68" i="4"/>
  <c r="D68" i="4"/>
  <c r="E68" i="4"/>
  <c r="F68" i="4"/>
  <c r="J68" i="4" s="1"/>
  <c r="G68" i="4"/>
  <c r="K68" i="4" s="1"/>
  <c r="B69" i="4"/>
  <c r="C69" i="4"/>
  <c r="D69" i="4"/>
  <c r="E69" i="4"/>
  <c r="F69" i="4"/>
  <c r="J69" i="4" s="1"/>
  <c r="G69" i="4"/>
  <c r="K69" i="4" s="1"/>
  <c r="B70" i="4"/>
  <c r="C70" i="4"/>
  <c r="D70" i="4"/>
  <c r="E70" i="4"/>
  <c r="F70" i="4"/>
  <c r="J70" i="4" s="1"/>
  <c r="G70" i="4"/>
  <c r="K70" i="4" s="1"/>
  <c r="B71" i="4"/>
  <c r="C71" i="4"/>
  <c r="D71" i="4"/>
  <c r="E71" i="4"/>
  <c r="F71" i="4"/>
  <c r="J71" i="4" s="1"/>
  <c r="G71" i="4"/>
  <c r="K71" i="4" s="1"/>
  <c r="B72" i="4"/>
  <c r="C72" i="4"/>
  <c r="D72" i="4"/>
  <c r="E72" i="4"/>
  <c r="F72" i="4"/>
  <c r="J72" i="4" s="1"/>
  <c r="G72" i="4"/>
  <c r="K72" i="4" s="1"/>
  <c r="B73" i="4"/>
  <c r="C73" i="4"/>
  <c r="D73" i="4"/>
  <c r="E73" i="4"/>
  <c r="F73" i="4"/>
  <c r="J73" i="4" s="1"/>
  <c r="G73" i="4"/>
  <c r="K73" i="4" s="1"/>
  <c r="B74" i="4"/>
  <c r="C74" i="4"/>
  <c r="D74" i="4"/>
  <c r="E74" i="4"/>
  <c r="F74" i="4"/>
  <c r="J74" i="4" s="1"/>
  <c r="G74" i="4"/>
  <c r="K74" i="4" s="1"/>
  <c r="B75" i="4"/>
  <c r="C75" i="4"/>
  <c r="D75" i="4"/>
  <c r="E75" i="4"/>
  <c r="F75" i="4"/>
  <c r="J75" i="4" s="1"/>
  <c r="G75" i="4"/>
  <c r="K75" i="4" s="1"/>
  <c r="B76" i="4"/>
  <c r="C76" i="4"/>
  <c r="D76" i="4"/>
  <c r="E76" i="4"/>
  <c r="F76" i="4"/>
  <c r="J76" i="4" s="1"/>
  <c r="G76" i="4"/>
  <c r="K76" i="4" s="1"/>
  <c r="B77" i="4"/>
  <c r="C77" i="4"/>
  <c r="D77" i="4"/>
  <c r="E77" i="4"/>
  <c r="F77" i="4"/>
  <c r="J77" i="4" s="1"/>
  <c r="G77" i="4"/>
  <c r="K77" i="4" s="1"/>
  <c r="B78" i="4"/>
  <c r="C78" i="4"/>
  <c r="D78" i="4"/>
  <c r="E78" i="4"/>
  <c r="F78" i="4"/>
  <c r="J78" i="4" s="1"/>
  <c r="G78" i="4"/>
  <c r="K78" i="4" s="1"/>
  <c r="B79" i="4"/>
  <c r="C79" i="4"/>
  <c r="D79" i="4"/>
  <c r="E79" i="4"/>
  <c r="F79" i="4"/>
  <c r="J79" i="4" s="1"/>
  <c r="G79" i="4"/>
  <c r="K79" i="4" s="1"/>
  <c r="B80" i="4"/>
  <c r="C80" i="4"/>
  <c r="D80" i="4"/>
  <c r="E80" i="4"/>
  <c r="F80" i="4"/>
  <c r="J80" i="4" s="1"/>
  <c r="G80" i="4"/>
  <c r="K80" i="4" s="1"/>
  <c r="B81" i="4"/>
  <c r="C81" i="4"/>
  <c r="D81" i="4"/>
  <c r="E81" i="4"/>
  <c r="F81" i="4"/>
  <c r="J81" i="4" s="1"/>
  <c r="G81" i="4"/>
  <c r="K81" i="4" s="1"/>
  <c r="B82" i="4"/>
  <c r="C82" i="4"/>
  <c r="D82" i="4"/>
  <c r="E82" i="4"/>
  <c r="F82" i="4"/>
  <c r="J82" i="4" s="1"/>
  <c r="G82" i="4"/>
  <c r="K82" i="4" s="1"/>
  <c r="B83" i="4"/>
  <c r="C83" i="4"/>
  <c r="D83" i="4"/>
  <c r="E83" i="4"/>
  <c r="F83" i="4"/>
  <c r="J83" i="4" s="1"/>
  <c r="G83" i="4"/>
  <c r="K83" i="4" s="1"/>
  <c r="B84" i="4"/>
  <c r="C84" i="4"/>
  <c r="D84" i="4"/>
  <c r="E84" i="4"/>
  <c r="F84" i="4"/>
  <c r="J84" i="4" s="1"/>
  <c r="G84" i="4"/>
  <c r="K84" i="4" s="1"/>
  <c r="B85" i="4"/>
  <c r="C85" i="4"/>
  <c r="D85" i="4"/>
  <c r="E85" i="4"/>
  <c r="F85" i="4"/>
  <c r="J85" i="4" s="1"/>
  <c r="G85" i="4"/>
  <c r="K85" i="4" s="1"/>
  <c r="B86" i="4"/>
  <c r="C86" i="4"/>
  <c r="D86" i="4"/>
  <c r="E86" i="4"/>
  <c r="F86" i="4"/>
  <c r="J86" i="4" s="1"/>
  <c r="G86" i="4"/>
  <c r="K86" i="4" s="1"/>
  <c r="B87" i="4"/>
  <c r="C87" i="4"/>
  <c r="D87" i="4"/>
  <c r="E87" i="4"/>
  <c r="F87" i="4"/>
  <c r="J87" i="4" s="1"/>
  <c r="G87" i="4"/>
  <c r="K87" i="4" s="1"/>
  <c r="B88" i="4"/>
  <c r="C88" i="4"/>
  <c r="D88" i="4"/>
  <c r="E88" i="4"/>
  <c r="F88" i="4"/>
  <c r="J88" i="4" s="1"/>
  <c r="G88" i="4"/>
  <c r="K88" i="4" s="1"/>
  <c r="B89" i="4"/>
  <c r="C89" i="4"/>
  <c r="D89" i="4"/>
  <c r="E89" i="4"/>
  <c r="F89" i="4"/>
  <c r="J89" i="4" s="1"/>
  <c r="G89" i="4"/>
  <c r="K89" i="4" s="1"/>
  <c r="B90" i="4"/>
  <c r="C90" i="4"/>
  <c r="D90" i="4"/>
  <c r="E90" i="4"/>
  <c r="F90" i="4"/>
  <c r="J90" i="4" s="1"/>
  <c r="G90" i="4"/>
  <c r="K90" i="4" s="1"/>
  <c r="B91" i="4"/>
  <c r="C91" i="4"/>
  <c r="D91" i="4"/>
  <c r="E91" i="4"/>
  <c r="F91" i="4"/>
  <c r="J91" i="4" s="1"/>
  <c r="G91" i="4"/>
  <c r="K91" i="4" s="1"/>
  <c r="B92" i="4"/>
  <c r="C92" i="4"/>
  <c r="D92" i="4"/>
  <c r="E92" i="4"/>
  <c r="F92" i="4"/>
  <c r="J92" i="4" s="1"/>
  <c r="G92" i="4"/>
  <c r="K92" i="4" s="1"/>
  <c r="B93" i="4"/>
  <c r="C93" i="4"/>
  <c r="D93" i="4"/>
  <c r="E93" i="4"/>
  <c r="F93" i="4"/>
  <c r="J93" i="4" s="1"/>
  <c r="G93" i="4"/>
  <c r="K93" i="4" s="1"/>
  <c r="B94" i="4"/>
  <c r="C94" i="4"/>
  <c r="D94" i="4"/>
  <c r="E94" i="4"/>
  <c r="F94" i="4"/>
  <c r="J94" i="4" s="1"/>
  <c r="G94" i="4"/>
  <c r="K94" i="4" s="1"/>
  <c r="B95" i="4"/>
  <c r="C95" i="4"/>
  <c r="D95" i="4"/>
  <c r="E95" i="4"/>
  <c r="F95" i="4"/>
  <c r="J95" i="4" s="1"/>
  <c r="G95" i="4"/>
  <c r="K95" i="4" s="1"/>
  <c r="B96" i="4"/>
  <c r="C96" i="4"/>
  <c r="D96" i="4"/>
  <c r="E96" i="4"/>
  <c r="F96" i="4"/>
  <c r="J96" i="4" s="1"/>
  <c r="G96" i="4"/>
  <c r="K96" i="4" s="1"/>
  <c r="B97" i="4"/>
  <c r="C97" i="4"/>
  <c r="D97" i="4"/>
  <c r="E97" i="4"/>
  <c r="F97" i="4"/>
  <c r="G97" i="4"/>
  <c r="K97" i="4" s="1"/>
  <c r="B98" i="4"/>
  <c r="C98" i="4"/>
  <c r="D98" i="4"/>
  <c r="E98" i="4"/>
  <c r="F98" i="4"/>
  <c r="J98" i="4" s="1"/>
  <c r="G98" i="4"/>
  <c r="K98" i="4" s="1"/>
  <c r="B99" i="4"/>
  <c r="C99" i="4"/>
  <c r="D99" i="4"/>
  <c r="E99" i="4"/>
  <c r="F99" i="4"/>
  <c r="J99" i="4" s="1"/>
  <c r="G99" i="4"/>
  <c r="K99" i="4" s="1"/>
  <c r="B100" i="4"/>
  <c r="C100" i="4"/>
  <c r="D100" i="4"/>
  <c r="E100" i="4"/>
  <c r="F100" i="4"/>
  <c r="J100" i="4" s="1"/>
  <c r="G100" i="4"/>
  <c r="K100" i="4" s="1"/>
  <c r="B101" i="4"/>
  <c r="C101" i="4"/>
  <c r="D101" i="4"/>
  <c r="E101" i="4"/>
  <c r="F101" i="4"/>
  <c r="J101" i="4" s="1"/>
  <c r="G101" i="4"/>
  <c r="K101" i="4" s="1"/>
  <c r="B102" i="4"/>
  <c r="C102" i="4"/>
  <c r="D102" i="4"/>
  <c r="E102" i="4"/>
  <c r="F102" i="4"/>
  <c r="J102" i="4" s="1"/>
  <c r="G102" i="4"/>
  <c r="K102" i="4" s="1"/>
  <c r="B103" i="4"/>
  <c r="C103" i="4"/>
  <c r="D103" i="4"/>
  <c r="E103" i="4"/>
  <c r="F103" i="4"/>
  <c r="J103" i="4" s="1"/>
  <c r="G103" i="4"/>
  <c r="K103" i="4" s="1"/>
  <c r="B104" i="4"/>
  <c r="C104" i="4"/>
  <c r="D104" i="4"/>
  <c r="E104" i="4"/>
  <c r="F104" i="4"/>
  <c r="J104" i="4" s="1"/>
  <c r="G104" i="4"/>
  <c r="K104" i="4" s="1"/>
  <c r="B105" i="4"/>
  <c r="C105" i="4"/>
  <c r="D105" i="4"/>
  <c r="E105" i="4"/>
  <c r="F105" i="4"/>
  <c r="J105" i="4" s="1"/>
  <c r="G105" i="4"/>
  <c r="K105" i="4" s="1"/>
  <c r="B106" i="4"/>
  <c r="C106" i="4"/>
  <c r="D106" i="4"/>
  <c r="E106" i="4"/>
  <c r="F106" i="4"/>
  <c r="J106" i="4" s="1"/>
  <c r="G106" i="4"/>
  <c r="K106" i="4" s="1"/>
  <c r="B107" i="4"/>
  <c r="C107" i="4"/>
  <c r="D107" i="4"/>
  <c r="E107" i="4"/>
  <c r="F107" i="4"/>
  <c r="J107" i="4" s="1"/>
  <c r="G107" i="4"/>
  <c r="K107" i="4" s="1"/>
  <c r="B108" i="4"/>
  <c r="C108" i="4"/>
  <c r="D108" i="4"/>
  <c r="E108" i="4"/>
  <c r="F108" i="4"/>
  <c r="J108" i="4" s="1"/>
  <c r="G108" i="4"/>
  <c r="K108" i="4" s="1"/>
  <c r="B109" i="4"/>
  <c r="C109" i="4"/>
  <c r="D109" i="4"/>
  <c r="E109" i="4"/>
  <c r="F109" i="4"/>
  <c r="J109" i="4" s="1"/>
  <c r="G109" i="4"/>
  <c r="K109" i="4" s="1"/>
  <c r="B110" i="4"/>
  <c r="C110" i="4"/>
  <c r="D110" i="4"/>
  <c r="E110" i="4"/>
  <c r="F110" i="4"/>
  <c r="J110" i="4" s="1"/>
  <c r="G110" i="4"/>
  <c r="K110" i="4" s="1"/>
  <c r="B111" i="4"/>
  <c r="C111" i="4"/>
  <c r="D111" i="4"/>
  <c r="E111" i="4"/>
  <c r="F111" i="4"/>
  <c r="J111" i="4" s="1"/>
  <c r="G111" i="4"/>
  <c r="K111" i="4" s="1"/>
  <c r="B112" i="4"/>
  <c r="C112" i="4"/>
  <c r="D112" i="4"/>
  <c r="E112" i="4"/>
  <c r="F112" i="4"/>
  <c r="J112" i="4" s="1"/>
  <c r="G112" i="4"/>
  <c r="K112" i="4" s="1"/>
  <c r="B113" i="4"/>
  <c r="C113" i="4"/>
  <c r="D113" i="4"/>
  <c r="E113" i="4"/>
  <c r="F113" i="4"/>
  <c r="J113" i="4" s="1"/>
  <c r="G113" i="4"/>
  <c r="K113" i="4" s="1"/>
  <c r="B114" i="4"/>
  <c r="C114" i="4"/>
  <c r="D114" i="4"/>
  <c r="E114" i="4"/>
  <c r="F114" i="4"/>
  <c r="J114" i="4" s="1"/>
  <c r="G114" i="4"/>
  <c r="K114" i="4" s="1"/>
  <c r="B115" i="4"/>
  <c r="C115" i="4"/>
  <c r="D115" i="4"/>
  <c r="E115" i="4"/>
  <c r="F115" i="4"/>
  <c r="J115" i="4" s="1"/>
  <c r="G115" i="4"/>
  <c r="K115" i="4" s="1"/>
  <c r="B116" i="4"/>
  <c r="C116" i="4"/>
  <c r="D116" i="4"/>
  <c r="E116" i="4"/>
  <c r="F116" i="4"/>
  <c r="J116" i="4" s="1"/>
  <c r="G116" i="4"/>
  <c r="K116" i="4" s="1"/>
  <c r="B117" i="4"/>
  <c r="C117" i="4"/>
  <c r="D117" i="4"/>
  <c r="E117" i="4"/>
  <c r="F117" i="4"/>
  <c r="J117" i="4" s="1"/>
  <c r="G117" i="4"/>
  <c r="K117" i="4" s="1"/>
  <c r="B118" i="4"/>
  <c r="C118" i="4"/>
  <c r="D118" i="4"/>
  <c r="E118" i="4"/>
  <c r="F118" i="4"/>
  <c r="J118" i="4" s="1"/>
  <c r="G118" i="4"/>
  <c r="K118" i="4" s="1"/>
  <c r="B119" i="4"/>
  <c r="C119" i="4"/>
  <c r="D119" i="4"/>
  <c r="E119" i="4"/>
  <c r="F119" i="4"/>
  <c r="J119" i="4" s="1"/>
  <c r="G119" i="4"/>
  <c r="K119" i="4" s="1"/>
  <c r="B120" i="4"/>
  <c r="C120" i="4"/>
  <c r="D120" i="4"/>
  <c r="E120" i="4"/>
  <c r="F120" i="4"/>
  <c r="J120" i="4" s="1"/>
  <c r="G120" i="4"/>
  <c r="K120" i="4" s="1"/>
  <c r="B121" i="4"/>
  <c r="C121" i="4"/>
  <c r="D121" i="4"/>
  <c r="E121" i="4"/>
  <c r="F121" i="4"/>
  <c r="J121" i="4" s="1"/>
  <c r="G121" i="4"/>
  <c r="K121" i="4" s="1"/>
  <c r="B122" i="4"/>
  <c r="C122" i="4"/>
  <c r="D122" i="4"/>
  <c r="E122" i="4"/>
  <c r="F122" i="4"/>
  <c r="J122" i="4" s="1"/>
  <c r="G122" i="4"/>
  <c r="K122" i="4" s="1"/>
  <c r="B123" i="4"/>
  <c r="C123" i="4"/>
  <c r="D123" i="4"/>
  <c r="E123" i="4"/>
  <c r="F123" i="4"/>
  <c r="J123" i="4" s="1"/>
  <c r="G123" i="4"/>
  <c r="K123" i="4" s="1"/>
  <c r="B124" i="4"/>
  <c r="C124" i="4"/>
  <c r="D124" i="4"/>
  <c r="E124" i="4"/>
  <c r="F124" i="4"/>
  <c r="J124" i="4" s="1"/>
  <c r="G124" i="4"/>
  <c r="K124" i="4" s="1"/>
  <c r="B125" i="4"/>
  <c r="C125" i="4"/>
  <c r="D125" i="4"/>
  <c r="E125" i="4"/>
  <c r="F125" i="4"/>
  <c r="J125" i="4" s="1"/>
  <c r="G125" i="4"/>
  <c r="K125" i="4" s="1"/>
  <c r="B126" i="4"/>
  <c r="C126" i="4"/>
  <c r="D126" i="4"/>
  <c r="E126" i="4"/>
  <c r="F126" i="4"/>
  <c r="J126" i="4" s="1"/>
  <c r="G126" i="4"/>
  <c r="K126" i="4" s="1"/>
  <c r="B127" i="4"/>
  <c r="C127" i="4"/>
  <c r="D127" i="4"/>
  <c r="E127" i="4"/>
  <c r="F127" i="4"/>
  <c r="J127" i="4" s="1"/>
  <c r="G127" i="4"/>
  <c r="K127" i="4" s="1"/>
  <c r="B128" i="4"/>
  <c r="C128" i="4"/>
  <c r="D128" i="4"/>
  <c r="E128" i="4"/>
  <c r="F128" i="4"/>
  <c r="J128" i="4" s="1"/>
  <c r="G128" i="4"/>
  <c r="K128" i="4" s="1"/>
  <c r="B129" i="4"/>
  <c r="C129" i="4"/>
  <c r="D129" i="4"/>
  <c r="E129" i="4"/>
  <c r="F129" i="4"/>
  <c r="J129" i="4" s="1"/>
  <c r="G129" i="4"/>
  <c r="K129" i="4" s="1"/>
  <c r="B130" i="4"/>
  <c r="C130" i="4"/>
  <c r="D130" i="4"/>
  <c r="E130" i="4"/>
  <c r="F130" i="4"/>
  <c r="J130" i="4" s="1"/>
  <c r="G130" i="4"/>
  <c r="K130" i="4" s="1"/>
  <c r="B131" i="4"/>
  <c r="C131" i="4"/>
  <c r="D131" i="4"/>
  <c r="E131" i="4"/>
  <c r="F131" i="4"/>
  <c r="J131" i="4" s="1"/>
  <c r="G131" i="4"/>
  <c r="K131" i="4" s="1"/>
  <c r="B132" i="4"/>
  <c r="C132" i="4"/>
  <c r="D132" i="4"/>
  <c r="E132" i="4"/>
  <c r="F132" i="4"/>
  <c r="J132" i="4" s="1"/>
  <c r="G132" i="4"/>
  <c r="K132" i="4" s="1"/>
  <c r="B133" i="4"/>
  <c r="C133" i="4"/>
  <c r="D133" i="4"/>
  <c r="E133" i="4"/>
  <c r="F133" i="4"/>
  <c r="J133" i="4" s="1"/>
  <c r="G133" i="4"/>
  <c r="K133" i="4" s="1"/>
  <c r="B134" i="4"/>
  <c r="C134" i="4"/>
  <c r="D134" i="4"/>
  <c r="E134" i="4"/>
  <c r="F134" i="4"/>
  <c r="J134" i="4" s="1"/>
  <c r="G134" i="4"/>
  <c r="K134" i="4" s="1"/>
  <c r="B135" i="4"/>
  <c r="C135" i="4"/>
  <c r="D135" i="4"/>
  <c r="E135" i="4"/>
  <c r="F135" i="4"/>
  <c r="J135" i="4" s="1"/>
  <c r="G135" i="4"/>
  <c r="K135" i="4" s="1"/>
  <c r="B136" i="4"/>
  <c r="C136" i="4"/>
  <c r="D136" i="4"/>
  <c r="E136" i="4"/>
  <c r="F136" i="4"/>
  <c r="J136" i="4" s="1"/>
  <c r="G136" i="4"/>
  <c r="K136" i="4" s="1"/>
  <c r="B137" i="4"/>
  <c r="C137" i="4"/>
  <c r="D137" i="4"/>
  <c r="E137" i="4"/>
  <c r="F137" i="4"/>
  <c r="J137" i="4" s="1"/>
  <c r="G137" i="4"/>
  <c r="K137" i="4" s="1"/>
  <c r="B138" i="4"/>
  <c r="C138" i="4"/>
  <c r="D138" i="4"/>
  <c r="E138" i="4"/>
  <c r="F138" i="4"/>
  <c r="J138" i="4" s="1"/>
  <c r="G138" i="4"/>
  <c r="K138" i="4" s="1"/>
  <c r="B139" i="4"/>
  <c r="C139" i="4"/>
  <c r="D139" i="4"/>
  <c r="E139" i="4"/>
  <c r="F139" i="4"/>
  <c r="J139" i="4" s="1"/>
  <c r="G139" i="4"/>
  <c r="K139" i="4" s="1"/>
  <c r="B140" i="4"/>
  <c r="C140" i="4"/>
  <c r="D140" i="4"/>
  <c r="E140" i="4"/>
  <c r="F140" i="4"/>
  <c r="J140" i="4" s="1"/>
  <c r="G140" i="4"/>
  <c r="K140" i="4" s="1"/>
  <c r="B141" i="4"/>
  <c r="C141" i="4"/>
  <c r="D141" i="4"/>
  <c r="E141" i="4"/>
  <c r="F141" i="4"/>
  <c r="J141" i="4" s="1"/>
  <c r="G141" i="4"/>
  <c r="K141" i="4" s="1"/>
  <c r="B142" i="4"/>
  <c r="C142" i="4"/>
  <c r="D142" i="4"/>
  <c r="E142" i="4"/>
  <c r="F142" i="4"/>
  <c r="J142" i="4" s="1"/>
  <c r="G142" i="4"/>
  <c r="K142" i="4" s="1"/>
  <c r="B143" i="4"/>
  <c r="C143" i="4"/>
  <c r="D143" i="4"/>
  <c r="E143" i="4"/>
  <c r="F143" i="4"/>
  <c r="J143" i="4" s="1"/>
  <c r="G143" i="4"/>
  <c r="K143" i="4" s="1"/>
  <c r="B144" i="4"/>
  <c r="C144" i="4"/>
  <c r="D144" i="4"/>
  <c r="E144" i="4"/>
  <c r="F144" i="4"/>
  <c r="J144" i="4" s="1"/>
  <c r="G144" i="4"/>
  <c r="K144" i="4" s="1"/>
  <c r="B145" i="4"/>
  <c r="C145" i="4"/>
  <c r="D145" i="4"/>
  <c r="E145" i="4"/>
  <c r="F145" i="4"/>
  <c r="J145" i="4" s="1"/>
  <c r="G145" i="4"/>
  <c r="K145" i="4" s="1"/>
  <c r="B146" i="4"/>
  <c r="C146" i="4"/>
  <c r="D146" i="4"/>
  <c r="E146" i="4"/>
  <c r="F146" i="4"/>
  <c r="J146" i="4" s="1"/>
  <c r="G146" i="4"/>
  <c r="K146" i="4" s="1"/>
  <c r="B147" i="4"/>
  <c r="C147" i="4"/>
  <c r="D147" i="4"/>
  <c r="E147" i="4"/>
  <c r="F147" i="4"/>
  <c r="J147" i="4" s="1"/>
  <c r="G147" i="4"/>
  <c r="K147" i="4" s="1"/>
  <c r="B148" i="4"/>
  <c r="C148" i="4"/>
  <c r="D148" i="4"/>
  <c r="E148" i="4"/>
  <c r="F148" i="4"/>
  <c r="J148" i="4" s="1"/>
  <c r="G148" i="4"/>
  <c r="K148" i="4" s="1"/>
  <c r="B149" i="4"/>
  <c r="C149" i="4"/>
  <c r="D149" i="4"/>
  <c r="E149" i="4"/>
  <c r="F149" i="4"/>
  <c r="J149" i="4" s="1"/>
  <c r="G149" i="4"/>
  <c r="K149" i="4" s="1"/>
  <c r="B150" i="4"/>
  <c r="C150" i="4"/>
  <c r="D150" i="4"/>
  <c r="E150" i="4"/>
  <c r="F150" i="4"/>
  <c r="J150" i="4" s="1"/>
  <c r="G150" i="4"/>
  <c r="K150" i="4" s="1"/>
  <c r="B151" i="4"/>
  <c r="C151" i="4"/>
  <c r="D151" i="4"/>
  <c r="E151" i="4"/>
  <c r="F151" i="4"/>
  <c r="J151" i="4" s="1"/>
  <c r="G151" i="4"/>
  <c r="K151" i="4" s="1"/>
  <c r="B152" i="4"/>
  <c r="C152" i="4"/>
  <c r="D152" i="4"/>
  <c r="E152" i="4"/>
  <c r="F152" i="4"/>
  <c r="J152" i="4" s="1"/>
  <c r="G152" i="4"/>
  <c r="K152" i="4" s="1"/>
  <c r="B153" i="4"/>
  <c r="C153" i="4"/>
  <c r="D153" i="4"/>
  <c r="E153" i="4"/>
  <c r="F153" i="4"/>
  <c r="J153" i="4" s="1"/>
  <c r="G153" i="4"/>
  <c r="K153" i="4" s="1"/>
  <c r="B154" i="4"/>
  <c r="C154" i="4"/>
  <c r="D154" i="4"/>
  <c r="E154" i="4"/>
  <c r="F154" i="4"/>
  <c r="J154" i="4" s="1"/>
  <c r="G154" i="4"/>
  <c r="K154" i="4" s="1"/>
  <c r="B155" i="4"/>
  <c r="C155" i="4"/>
  <c r="D155" i="4"/>
  <c r="E155" i="4"/>
  <c r="F155" i="4"/>
  <c r="J155" i="4" s="1"/>
  <c r="G155" i="4"/>
  <c r="K155" i="4" s="1"/>
  <c r="B156" i="4"/>
  <c r="C156" i="4"/>
  <c r="D156" i="4"/>
  <c r="E156" i="4"/>
  <c r="F156" i="4"/>
  <c r="J156" i="4" s="1"/>
  <c r="G156" i="4"/>
  <c r="K156" i="4" s="1"/>
  <c r="B157" i="4"/>
  <c r="C157" i="4"/>
  <c r="D157" i="4"/>
  <c r="E157" i="4"/>
  <c r="F157" i="4"/>
  <c r="J157" i="4" s="1"/>
  <c r="G157" i="4"/>
  <c r="K157" i="4" s="1"/>
  <c r="B158" i="4"/>
  <c r="C158" i="4"/>
  <c r="D158" i="4"/>
  <c r="E158" i="4"/>
  <c r="F158" i="4"/>
  <c r="J158" i="4" s="1"/>
  <c r="G158" i="4"/>
  <c r="K158" i="4" s="1"/>
  <c r="B159" i="4"/>
  <c r="C159" i="4"/>
  <c r="D159" i="4"/>
  <c r="E159" i="4"/>
  <c r="F159" i="4"/>
  <c r="J159" i="4" s="1"/>
  <c r="G159" i="4"/>
  <c r="K159" i="4" s="1"/>
  <c r="B160" i="4"/>
  <c r="C160" i="4"/>
  <c r="D160" i="4"/>
  <c r="E160" i="4"/>
  <c r="F160" i="4"/>
  <c r="J160" i="4" s="1"/>
  <c r="G160" i="4"/>
  <c r="K160" i="4" s="1"/>
  <c r="B161" i="4"/>
  <c r="C161" i="4"/>
  <c r="D161" i="4"/>
  <c r="E161" i="4"/>
  <c r="F161" i="4"/>
  <c r="J161" i="4" s="1"/>
  <c r="G161" i="4"/>
  <c r="K161" i="4" s="1"/>
  <c r="B162" i="4"/>
  <c r="C162" i="4"/>
  <c r="D162" i="4"/>
  <c r="E162" i="4"/>
  <c r="F162" i="4"/>
  <c r="J162" i="4" s="1"/>
  <c r="G162" i="4"/>
  <c r="K162" i="4" s="1"/>
  <c r="B163" i="4"/>
  <c r="C163" i="4"/>
  <c r="D163" i="4"/>
  <c r="E163" i="4"/>
  <c r="F163" i="4"/>
  <c r="J163" i="4" s="1"/>
  <c r="G163" i="4"/>
  <c r="K163" i="4" s="1"/>
  <c r="B164" i="4"/>
  <c r="C164" i="4"/>
  <c r="D164" i="4"/>
  <c r="E164" i="4"/>
  <c r="F164" i="4"/>
  <c r="J164" i="4" s="1"/>
  <c r="G164" i="4"/>
  <c r="K164" i="4" s="1"/>
  <c r="B165" i="4"/>
  <c r="C165" i="4"/>
  <c r="D165" i="4"/>
  <c r="E165" i="4"/>
  <c r="F165" i="4"/>
  <c r="J165" i="4" s="1"/>
  <c r="G165" i="4"/>
  <c r="K165" i="4" s="1"/>
  <c r="B166" i="4"/>
  <c r="C166" i="4"/>
  <c r="D166" i="4"/>
  <c r="E166" i="4"/>
  <c r="F166" i="4"/>
  <c r="J166" i="4" s="1"/>
  <c r="G166" i="4"/>
  <c r="K166" i="4" s="1"/>
  <c r="B167" i="4"/>
  <c r="C167" i="4"/>
  <c r="D167" i="4"/>
  <c r="E167" i="4"/>
  <c r="F167" i="4"/>
  <c r="J167" i="4" s="1"/>
  <c r="G167" i="4"/>
  <c r="K167" i="4" s="1"/>
  <c r="B168" i="4"/>
  <c r="C168" i="4"/>
  <c r="D168" i="4"/>
  <c r="E168" i="4"/>
  <c r="F168" i="4"/>
  <c r="J168" i="4" s="1"/>
  <c r="G168" i="4"/>
  <c r="K168" i="4" s="1"/>
  <c r="B169" i="4"/>
  <c r="C169" i="4"/>
  <c r="D169" i="4"/>
  <c r="E169" i="4"/>
  <c r="F169" i="4"/>
  <c r="J169" i="4" s="1"/>
  <c r="G169" i="4"/>
  <c r="K169" i="4" s="1"/>
  <c r="B170" i="4"/>
  <c r="C170" i="4"/>
  <c r="D170" i="4"/>
  <c r="E170" i="4"/>
  <c r="F170" i="4"/>
  <c r="J170" i="4" s="1"/>
  <c r="G170" i="4"/>
  <c r="K170" i="4" s="1"/>
  <c r="B171" i="4"/>
  <c r="C171" i="4"/>
  <c r="D171" i="4"/>
  <c r="E171" i="4"/>
  <c r="F171" i="4"/>
  <c r="J171" i="4" s="1"/>
  <c r="G171" i="4"/>
  <c r="K171" i="4" s="1"/>
  <c r="B172" i="4"/>
  <c r="C172" i="4"/>
  <c r="D172" i="4"/>
  <c r="E172" i="4"/>
  <c r="F172" i="4"/>
  <c r="J172" i="4" s="1"/>
  <c r="G172" i="4"/>
  <c r="K172" i="4" s="1"/>
  <c r="B173" i="4"/>
  <c r="C173" i="4"/>
  <c r="D173" i="4"/>
  <c r="E173" i="4"/>
  <c r="F173" i="4"/>
  <c r="J173" i="4" s="1"/>
  <c r="G173" i="4"/>
  <c r="K173" i="4" s="1"/>
  <c r="B174" i="4"/>
  <c r="C174" i="4"/>
  <c r="D174" i="4"/>
  <c r="E174" i="4"/>
  <c r="F174" i="4"/>
  <c r="J174" i="4" s="1"/>
  <c r="G174" i="4"/>
  <c r="K174" i="4" s="1"/>
  <c r="B175" i="4"/>
  <c r="C175" i="4"/>
  <c r="D175" i="4"/>
  <c r="E175" i="4"/>
  <c r="F175" i="4"/>
  <c r="J175" i="4" s="1"/>
  <c r="G175" i="4"/>
  <c r="K175" i="4" s="1"/>
  <c r="B176" i="4"/>
  <c r="C176" i="4"/>
  <c r="D176" i="4"/>
  <c r="E176" i="4"/>
  <c r="F176" i="4"/>
  <c r="J176" i="4" s="1"/>
  <c r="G176" i="4"/>
  <c r="K176" i="4" s="1"/>
  <c r="B177" i="4"/>
  <c r="C177" i="4"/>
  <c r="D177" i="4"/>
  <c r="E177" i="4"/>
  <c r="F177" i="4"/>
  <c r="J177" i="4" s="1"/>
  <c r="G177" i="4"/>
  <c r="K177" i="4" s="1"/>
  <c r="B178" i="4"/>
  <c r="C178" i="4"/>
  <c r="D178" i="4"/>
  <c r="E178" i="4"/>
  <c r="F178" i="4"/>
  <c r="J178" i="4" s="1"/>
  <c r="G178" i="4"/>
  <c r="K178" i="4" s="1"/>
  <c r="B179" i="4"/>
  <c r="C179" i="4"/>
  <c r="D179" i="4"/>
  <c r="E179" i="4"/>
  <c r="F179" i="4"/>
  <c r="J179" i="4" s="1"/>
  <c r="G179" i="4"/>
  <c r="K179" i="4" s="1"/>
  <c r="B180" i="4"/>
  <c r="C180" i="4"/>
  <c r="D180" i="4"/>
  <c r="E180" i="4"/>
  <c r="F180" i="4"/>
  <c r="J180" i="4" s="1"/>
  <c r="G180" i="4"/>
  <c r="K180" i="4" s="1"/>
  <c r="B181" i="4"/>
  <c r="C181" i="4"/>
  <c r="D181" i="4"/>
  <c r="E181" i="4"/>
  <c r="F181" i="4"/>
  <c r="J181" i="4" s="1"/>
  <c r="G181" i="4"/>
  <c r="K181" i="4" s="1"/>
  <c r="B182" i="4"/>
  <c r="C182" i="4"/>
  <c r="D182" i="4"/>
  <c r="E182" i="4"/>
  <c r="F182" i="4"/>
  <c r="J182" i="4" s="1"/>
  <c r="G182" i="4"/>
  <c r="K182" i="4" s="1"/>
  <c r="B183" i="4"/>
  <c r="C183" i="4"/>
  <c r="D183" i="4"/>
  <c r="E183" i="4"/>
  <c r="F183" i="4"/>
  <c r="J183" i="4" s="1"/>
  <c r="G183" i="4"/>
  <c r="K183" i="4" s="1"/>
  <c r="B184" i="4"/>
  <c r="C184" i="4"/>
  <c r="D184" i="4"/>
  <c r="E184" i="4"/>
  <c r="F184" i="4"/>
  <c r="J184" i="4" s="1"/>
  <c r="G184" i="4"/>
  <c r="K184" i="4" s="1"/>
  <c r="B185" i="4"/>
  <c r="C185" i="4"/>
  <c r="D185" i="4"/>
  <c r="E185" i="4"/>
  <c r="F185" i="4"/>
  <c r="J185" i="4" s="1"/>
  <c r="G185" i="4"/>
  <c r="K185" i="4" s="1"/>
  <c r="B186" i="4"/>
  <c r="C186" i="4"/>
  <c r="D186" i="4"/>
  <c r="E186" i="4"/>
  <c r="F186" i="4"/>
  <c r="J186" i="4" s="1"/>
  <c r="G186" i="4"/>
  <c r="K186" i="4" s="1"/>
  <c r="B187" i="4"/>
  <c r="C187" i="4"/>
  <c r="D187" i="4"/>
  <c r="E187" i="4"/>
  <c r="F187" i="4"/>
  <c r="J187" i="4" s="1"/>
  <c r="G187" i="4"/>
  <c r="K187" i="4" s="1"/>
  <c r="B188" i="4"/>
  <c r="C188" i="4"/>
  <c r="D188" i="4"/>
  <c r="E188" i="4"/>
  <c r="F188" i="4"/>
  <c r="J188" i="4" s="1"/>
  <c r="G188" i="4"/>
  <c r="K188" i="4" s="1"/>
  <c r="B189" i="4"/>
  <c r="C189" i="4"/>
  <c r="D189" i="4"/>
  <c r="E189" i="4"/>
  <c r="F189" i="4"/>
  <c r="J189" i="4" s="1"/>
  <c r="G189" i="4"/>
  <c r="K189" i="4" s="1"/>
  <c r="B190" i="4"/>
  <c r="C190" i="4"/>
  <c r="D190" i="4"/>
  <c r="E190" i="4"/>
  <c r="F190" i="4"/>
  <c r="J190" i="4" s="1"/>
  <c r="G190" i="4"/>
  <c r="K190" i="4" s="1"/>
  <c r="B191" i="4"/>
  <c r="C191" i="4"/>
  <c r="D191" i="4"/>
  <c r="E191" i="4"/>
  <c r="F191" i="4"/>
  <c r="J191" i="4" s="1"/>
  <c r="G191" i="4"/>
  <c r="K191" i="4" s="1"/>
  <c r="B192" i="4"/>
  <c r="C192" i="4"/>
  <c r="D192" i="4"/>
  <c r="E192" i="4"/>
  <c r="F192" i="4"/>
  <c r="J192" i="4" s="1"/>
  <c r="G192" i="4"/>
  <c r="K192" i="4" s="1"/>
  <c r="B193" i="4"/>
  <c r="C193" i="4"/>
  <c r="D193" i="4"/>
  <c r="E193" i="4"/>
  <c r="F193" i="4"/>
  <c r="G193" i="4"/>
  <c r="K193" i="4" s="1"/>
  <c r="B194" i="4"/>
  <c r="C194" i="4"/>
  <c r="D194" i="4"/>
  <c r="E194" i="4"/>
  <c r="F194" i="4"/>
  <c r="J194" i="4" s="1"/>
  <c r="G194" i="4"/>
  <c r="K194" i="4" s="1"/>
  <c r="B195" i="4"/>
  <c r="C195" i="4"/>
  <c r="D195" i="4"/>
  <c r="E195" i="4"/>
  <c r="F195" i="4"/>
  <c r="J195" i="4" s="1"/>
  <c r="G195" i="4"/>
  <c r="K195" i="4" s="1"/>
  <c r="B196" i="4"/>
  <c r="C196" i="4"/>
  <c r="D196" i="4"/>
  <c r="E196" i="4"/>
  <c r="F196" i="4"/>
  <c r="J196" i="4" s="1"/>
  <c r="G196" i="4"/>
  <c r="K196" i="4" s="1"/>
  <c r="B197" i="4"/>
  <c r="C197" i="4"/>
  <c r="D197" i="4"/>
  <c r="E197" i="4"/>
  <c r="F197" i="4"/>
  <c r="J197" i="4" s="1"/>
  <c r="G197" i="4"/>
  <c r="K197" i="4" s="1"/>
  <c r="B198" i="4"/>
  <c r="C198" i="4"/>
  <c r="D198" i="4"/>
  <c r="E198" i="4"/>
  <c r="F198" i="4"/>
  <c r="J198" i="4" s="1"/>
  <c r="G198" i="4"/>
  <c r="K198" i="4" s="1"/>
  <c r="B199" i="4"/>
  <c r="C199" i="4"/>
  <c r="D199" i="4"/>
  <c r="E199" i="4"/>
  <c r="F199" i="4"/>
  <c r="J199" i="4" s="1"/>
  <c r="G199" i="4"/>
  <c r="K199" i="4" s="1"/>
  <c r="B200" i="4"/>
  <c r="C200" i="4"/>
  <c r="D200" i="4"/>
  <c r="E200" i="4"/>
  <c r="F200" i="4"/>
  <c r="J200" i="4" s="1"/>
  <c r="G200" i="4"/>
  <c r="K200" i="4" s="1"/>
  <c r="B201" i="4"/>
  <c r="C201" i="4"/>
  <c r="D201" i="4"/>
  <c r="E201" i="4"/>
  <c r="F201" i="4"/>
  <c r="J201" i="4" s="1"/>
  <c r="G201" i="4"/>
  <c r="K201" i="4" s="1"/>
  <c r="B202" i="4"/>
  <c r="C202" i="4"/>
  <c r="D202" i="4"/>
  <c r="E202" i="4"/>
  <c r="F202" i="4"/>
  <c r="J202" i="4" s="1"/>
  <c r="G202" i="4"/>
  <c r="K202" i="4" s="1"/>
  <c r="B203" i="4"/>
  <c r="C203" i="4"/>
  <c r="D203" i="4"/>
  <c r="E203" i="4"/>
  <c r="F203" i="4"/>
  <c r="G203" i="4"/>
  <c r="K203" i="4" s="1"/>
  <c r="B204" i="4"/>
  <c r="C204" i="4"/>
  <c r="D204" i="4"/>
  <c r="E204" i="4"/>
  <c r="F204" i="4"/>
  <c r="J204" i="4" s="1"/>
  <c r="G204" i="4"/>
  <c r="K204" i="4" s="1"/>
  <c r="B205" i="4"/>
  <c r="C205" i="4"/>
  <c r="D205" i="4"/>
  <c r="E205" i="4"/>
  <c r="F205" i="4"/>
  <c r="J205" i="4" s="1"/>
  <c r="G205" i="4"/>
  <c r="K205" i="4" s="1"/>
  <c r="B206" i="4"/>
  <c r="C206" i="4"/>
  <c r="D206" i="4"/>
  <c r="E206" i="4"/>
  <c r="F206" i="4"/>
  <c r="J206" i="4" s="1"/>
  <c r="G206" i="4"/>
  <c r="K206" i="4" s="1"/>
  <c r="B207" i="4"/>
  <c r="C207" i="4"/>
  <c r="D207" i="4"/>
  <c r="E207" i="4"/>
  <c r="F207" i="4"/>
  <c r="J207" i="4" s="1"/>
  <c r="G207" i="4"/>
  <c r="K207" i="4" s="1"/>
  <c r="B208" i="4"/>
  <c r="C208" i="4"/>
  <c r="D208" i="4"/>
  <c r="E208" i="4"/>
  <c r="F208" i="4"/>
  <c r="J208" i="4" s="1"/>
  <c r="G208" i="4"/>
  <c r="K208" i="4" s="1"/>
  <c r="B209" i="4"/>
  <c r="C209" i="4"/>
  <c r="D209" i="4"/>
  <c r="E209" i="4"/>
  <c r="F209" i="4"/>
  <c r="J209" i="4" s="1"/>
  <c r="G209" i="4"/>
  <c r="K209" i="4" s="1"/>
  <c r="B210" i="4"/>
  <c r="C210" i="4"/>
  <c r="D210" i="4"/>
  <c r="E210" i="4"/>
  <c r="F210" i="4"/>
  <c r="J210" i="4" s="1"/>
  <c r="G210" i="4"/>
  <c r="K210" i="4" s="1"/>
  <c r="B211" i="4"/>
  <c r="C211" i="4"/>
  <c r="D211" i="4"/>
  <c r="E211" i="4"/>
  <c r="F211" i="4"/>
  <c r="J211" i="4" s="1"/>
  <c r="G211" i="4"/>
  <c r="K211" i="4" s="1"/>
  <c r="B212" i="4"/>
  <c r="C212" i="4"/>
  <c r="D212" i="4"/>
  <c r="E212" i="4"/>
  <c r="F212" i="4"/>
  <c r="J212" i="4" s="1"/>
  <c r="G212" i="4"/>
  <c r="K212" i="4" s="1"/>
  <c r="B213" i="4"/>
  <c r="C213" i="4"/>
  <c r="D213" i="4"/>
  <c r="E213" i="4"/>
  <c r="F213" i="4"/>
  <c r="J213" i="4" s="1"/>
  <c r="G213" i="4"/>
  <c r="K213" i="4" s="1"/>
  <c r="B214" i="4"/>
  <c r="C214" i="4"/>
  <c r="D214" i="4"/>
  <c r="E214" i="4"/>
  <c r="F214" i="4"/>
  <c r="J214" i="4" s="1"/>
  <c r="G214" i="4"/>
  <c r="K214" i="4" s="1"/>
  <c r="B215" i="4"/>
  <c r="C215" i="4"/>
  <c r="D215" i="4"/>
  <c r="E215" i="4"/>
  <c r="F215" i="4"/>
  <c r="G215" i="4"/>
  <c r="K215" i="4" s="1"/>
  <c r="B216" i="4"/>
  <c r="C216" i="4"/>
  <c r="D216" i="4"/>
  <c r="E216" i="4"/>
  <c r="F216" i="4"/>
  <c r="J216" i="4" s="1"/>
  <c r="G216" i="4"/>
  <c r="K216" i="4" s="1"/>
  <c r="B217" i="4"/>
  <c r="C217" i="4"/>
  <c r="D217" i="4"/>
  <c r="E217" i="4"/>
  <c r="F217" i="4"/>
  <c r="J217" i="4" s="1"/>
  <c r="G217" i="4"/>
  <c r="K217" i="4" s="1"/>
  <c r="B218" i="4"/>
  <c r="C218" i="4"/>
  <c r="D218" i="4"/>
  <c r="E218" i="4"/>
  <c r="F218" i="4"/>
  <c r="J218" i="4" s="1"/>
  <c r="G218" i="4"/>
  <c r="K218" i="4" s="1"/>
  <c r="B219" i="4"/>
  <c r="C219" i="4"/>
  <c r="D219" i="4"/>
  <c r="E219" i="4"/>
  <c r="F219" i="4"/>
  <c r="J219" i="4" s="1"/>
  <c r="G219" i="4"/>
  <c r="K219" i="4" s="1"/>
  <c r="B220" i="4"/>
  <c r="C220" i="4"/>
  <c r="D220" i="4"/>
  <c r="E220" i="4"/>
  <c r="F220" i="4"/>
  <c r="J220" i="4" s="1"/>
  <c r="G220" i="4"/>
  <c r="K220" i="4" s="1"/>
  <c r="B221" i="4"/>
  <c r="C221" i="4"/>
  <c r="D221" i="4"/>
  <c r="E221" i="4"/>
  <c r="F221" i="4"/>
  <c r="J221" i="4" s="1"/>
  <c r="G221" i="4"/>
  <c r="K221" i="4" s="1"/>
  <c r="B222" i="4"/>
  <c r="C222" i="4"/>
  <c r="D222" i="4"/>
  <c r="E222" i="4"/>
  <c r="F222" i="4"/>
  <c r="J222" i="4" s="1"/>
  <c r="G222" i="4"/>
  <c r="K222" i="4" s="1"/>
  <c r="B223" i="4"/>
  <c r="C223" i="4"/>
  <c r="D223" i="4"/>
  <c r="E223" i="4"/>
  <c r="F223" i="4"/>
  <c r="G223" i="4"/>
  <c r="K223" i="4" s="1"/>
  <c r="B224" i="4"/>
  <c r="C224" i="4"/>
  <c r="D224" i="4"/>
  <c r="E224" i="4"/>
  <c r="F224" i="4"/>
  <c r="J224" i="4" s="1"/>
  <c r="G224" i="4"/>
  <c r="K224" i="4" s="1"/>
  <c r="B225" i="4"/>
  <c r="C225" i="4"/>
  <c r="D225" i="4"/>
  <c r="E225" i="4"/>
  <c r="F225" i="4"/>
  <c r="J225" i="4" s="1"/>
  <c r="G225" i="4"/>
  <c r="K225" i="4" s="1"/>
  <c r="B226" i="4"/>
  <c r="C226" i="4"/>
  <c r="D226" i="4"/>
  <c r="E226" i="4"/>
  <c r="F226" i="4"/>
  <c r="J226" i="4" s="1"/>
  <c r="G226" i="4"/>
  <c r="K226" i="4" s="1"/>
  <c r="B227" i="4"/>
  <c r="C227" i="4"/>
  <c r="D227" i="4"/>
  <c r="E227" i="4"/>
  <c r="F227" i="4"/>
  <c r="J227" i="4" s="1"/>
  <c r="G227" i="4"/>
  <c r="K227" i="4" s="1"/>
  <c r="B228" i="4"/>
  <c r="C228" i="4"/>
  <c r="D228" i="4"/>
  <c r="E228" i="4"/>
  <c r="F228" i="4"/>
  <c r="J228" i="4" s="1"/>
  <c r="G228" i="4"/>
  <c r="K228" i="4" s="1"/>
  <c r="B229" i="4"/>
  <c r="C229" i="4"/>
  <c r="D229" i="4"/>
  <c r="E229" i="4"/>
  <c r="F229" i="4"/>
  <c r="J229" i="4" s="1"/>
  <c r="G229" i="4"/>
  <c r="K229" i="4" s="1"/>
  <c r="B230" i="4"/>
  <c r="C230" i="4"/>
  <c r="D230" i="4"/>
  <c r="E230" i="4"/>
  <c r="F230" i="4"/>
  <c r="J230" i="4" s="1"/>
  <c r="G230" i="4"/>
  <c r="K230" i="4" s="1"/>
  <c r="B231" i="4"/>
  <c r="C231" i="4"/>
  <c r="D231" i="4"/>
  <c r="E231" i="4"/>
  <c r="F231" i="4"/>
  <c r="G231" i="4"/>
  <c r="K231" i="4" s="1"/>
  <c r="B232" i="4"/>
  <c r="C232" i="4"/>
  <c r="D232" i="4"/>
  <c r="E232" i="4"/>
  <c r="F232" i="4"/>
  <c r="J232" i="4" s="1"/>
  <c r="G232" i="4"/>
  <c r="K232" i="4" s="1"/>
  <c r="B233" i="4"/>
  <c r="C233" i="4"/>
  <c r="D233" i="4"/>
  <c r="E233" i="4"/>
  <c r="F233" i="4"/>
  <c r="J233" i="4" s="1"/>
  <c r="G233" i="4"/>
  <c r="K233" i="4" s="1"/>
  <c r="B234" i="4"/>
  <c r="C234" i="4"/>
  <c r="D234" i="4"/>
  <c r="E234" i="4"/>
  <c r="F234" i="4"/>
  <c r="J234" i="4" s="1"/>
  <c r="G234" i="4"/>
  <c r="K234" i="4" s="1"/>
  <c r="B235" i="4"/>
  <c r="C235" i="4"/>
  <c r="D235" i="4"/>
  <c r="E235" i="4"/>
  <c r="F235" i="4"/>
  <c r="J235" i="4" s="1"/>
  <c r="G235" i="4"/>
  <c r="K235" i="4" s="1"/>
  <c r="B236" i="4"/>
  <c r="C236" i="4"/>
  <c r="D236" i="4"/>
  <c r="E236" i="4"/>
  <c r="F236" i="4"/>
  <c r="J236" i="4" s="1"/>
  <c r="G236" i="4"/>
  <c r="K236" i="4" s="1"/>
  <c r="B237" i="4"/>
  <c r="C237" i="4"/>
  <c r="D237" i="4"/>
  <c r="E237" i="4"/>
  <c r="F237" i="4"/>
  <c r="J237" i="4" s="1"/>
  <c r="G237" i="4"/>
  <c r="K237" i="4" s="1"/>
  <c r="B238" i="4"/>
  <c r="C238" i="4"/>
  <c r="D238" i="4"/>
  <c r="E238" i="4"/>
  <c r="F238" i="4"/>
  <c r="J238" i="4" s="1"/>
  <c r="G238" i="4"/>
  <c r="K238" i="4" s="1"/>
  <c r="B239" i="4"/>
  <c r="C239" i="4"/>
  <c r="D239" i="4"/>
  <c r="E239" i="4"/>
  <c r="F239" i="4"/>
  <c r="J239" i="4" s="1"/>
  <c r="G239" i="4"/>
  <c r="K239" i="4" s="1"/>
  <c r="B240" i="4"/>
  <c r="C240" i="4"/>
  <c r="D240" i="4"/>
  <c r="E240" i="4"/>
  <c r="F240" i="4"/>
  <c r="J240" i="4" s="1"/>
  <c r="G240" i="4"/>
  <c r="K240" i="4" s="1"/>
  <c r="B241" i="4"/>
  <c r="C241" i="4"/>
  <c r="D241" i="4"/>
  <c r="E241" i="4"/>
  <c r="F241" i="4"/>
  <c r="J241" i="4" s="1"/>
  <c r="G241" i="4"/>
  <c r="K241" i="4" s="1"/>
  <c r="B242" i="4"/>
  <c r="C242" i="4"/>
  <c r="D242" i="4"/>
  <c r="E242" i="4"/>
  <c r="F242" i="4"/>
  <c r="J242" i="4" s="1"/>
  <c r="G242" i="4"/>
  <c r="K242" i="4" s="1"/>
  <c r="B243" i="4"/>
  <c r="C243" i="4"/>
  <c r="D243" i="4"/>
  <c r="E243" i="4"/>
  <c r="F243" i="4"/>
  <c r="J243" i="4" s="1"/>
  <c r="G243" i="4"/>
  <c r="K243" i="4" s="1"/>
  <c r="B244" i="4"/>
  <c r="C244" i="4"/>
  <c r="D244" i="4"/>
  <c r="E244" i="4"/>
  <c r="F244" i="4"/>
  <c r="J244" i="4" s="1"/>
  <c r="G244" i="4"/>
  <c r="K244" i="4" s="1"/>
  <c r="B245" i="4"/>
  <c r="C245" i="4"/>
  <c r="D245" i="4"/>
  <c r="E245" i="4"/>
  <c r="F245" i="4"/>
  <c r="J245" i="4" s="1"/>
  <c r="G245" i="4"/>
  <c r="K245" i="4" s="1"/>
  <c r="B246" i="4"/>
  <c r="C246" i="4"/>
  <c r="D246" i="4"/>
  <c r="E246" i="4"/>
  <c r="F246" i="4"/>
  <c r="J246" i="4" s="1"/>
  <c r="G246" i="4"/>
  <c r="K246" i="4" s="1"/>
  <c r="B247" i="4"/>
  <c r="C247" i="4"/>
  <c r="D247" i="4"/>
  <c r="E247" i="4"/>
  <c r="F247" i="4"/>
  <c r="J247" i="4" s="1"/>
  <c r="G247" i="4"/>
  <c r="K247" i="4" s="1"/>
  <c r="B248" i="4"/>
  <c r="C248" i="4"/>
  <c r="D248" i="4"/>
  <c r="E248" i="4"/>
  <c r="F248" i="4"/>
  <c r="J248" i="4" s="1"/>
  <c r="G248" i="4"/>
  <c r="K248" i="4" s="1"/>
  <c r="B249" i="4"/>
  <c r="C249" i="4"/>
  <c r="D249" i="4"/>
  <c r="E249" i="4"/>
  <c r="F249" i="4"/>
  <c r="J249" i="4" s="1"/>
  <c r="G249" i="4"/>
  <c r="K249" i="4" s="1"/>
  <c r="B250" i="4"/>
  <c r="C250" i="4"/>
  <c r="D250" i="4"/>
  <c r="E250" i="4"/>
  <c r="F250" i="4"/>
  <c r="J250" i="4" s="1"/>
  <c r="G250" i="4"/>
  <c r="K250" i="4" s="1"/>
  <c r="B251" i="4"/>
  <c r="C251" i="4"/>
  <c r="D251" i="4"/>
  <c r="E251" i="4"/>
  <c r="F251" i="4"/>
  <c r="J251" i="4" s="1"/>
  <c r="G251" i="4"/>
  <c r="K251" i="4" s="1"/>
  <c r="B252" i="4"/>
  <c r="C252" i="4"/>
  <c r="D252" i="4"/>
  <c r="E252" i="4"/>
  <c r="F252" i="4"/>
  <c r="J252" i="4" s="1"/>
  <c r="G252" i="4"/>
  <c r="K252" i="4" s="1"/>
  <c r="B253" i="4"/>
  <c r="C253" i="4"/>
  <c r="D253" i="4"/>
  <c r="E253" i="4"/>
  <c r="F253" i="4"/>
  <c r="J253" i="4" s="1"/>
  <c r="G253" i="4"/>
  <c r="K253" i="4" s="1"/>
  <c r="B254" i="4"/>
  <c r="C254" i="4"/>
  <c r="D254" i="4"/>
  <c r="E254" i="4"/>
  <c r="F254" i="4"/>
  <c r="J254" i="4" s="1"/>
  <c r="G254" i="4"/>
  <c r="K254" i="4" s="1"/>
  <c r="B255" i="4"/>
  <c r="C255" i="4"/>
  <c r="D255" i="4"/>
  <c r="E255" i="4"/>
  <c r="F255" i="4"/>
  <c r="J255" i="4" s="1"/>
  <c r="G255" i="4"/>
  <c r="K255" i="4" s="1"/>
  <c r="B256" i="4"/>
  <c r="C256" i="4"/>
  <c r="D256" i="4"/>
  <c r="E256" i="4"/>
  <c r="F256" i="4"/>
  <c r="J256" i="4" s="1"/>
  <c r="G256" i="4"/>
  <c r="K256" i="4" s="1"/>
  <c r="B257" i="4"/>
  <c r="C257" i="4"/>
  <c r="D257" i="4"/>
  <c r="E257" i="4"/>
  <c r="F257" i="4"/>
  <c r="J257" i="4" s="1"/>
  <c r="G257" i="4"/>
  <c r="K257" i="4" s="1"/>
  <c r="B258" i="4"/>
  <c r="C258" i="4"/>
  <c r="D258" i="4"/>
  <c r="E258" i="4"/>
  <c r="F258" i="4"/>
  <c r="J258" i="4" s="1"/>
  <c r="G258" i="4"/>
  <c r="K258" i="4" s="1"/>
  <c r="B259" i="4"/>
  <c r="C259" i="4"/>
  <c r="D259" i="4"/>
  <c r="E259" i="4"/>
  <c r="F259" i="4"/>
  <c r="J259" i="4" s="1"/>
  <c r="G259" i="4"/>
  <c r="K259" i="4" s="1"/>
  <c r="B260" i="4"/>
  <c r="C260" i="4"/>
  <c r="D260" i="4"/>
  <c r="E260" i="4"/>
  <c r="F260" i="4"/>
  <c r="J260" i="4" s="1"/>
  <c r="G260" i="4"/>
  <c r="K260" i="4" s="1"/>
  <c r="B261" i="4"/>
  <c r="C261" i="4"/>
  <c r="D261" i="4"/>
  <c r="E261" i="4"/>
  <c r="F261" i="4"/>
  <c r="J261" i="4" s="1"/>
  <c r="G261" i="4"/>
  <c r="K261" i="4" s="1"/>
  <c r="B262" i="4"/>
  <c r="C262" i="4"/>
  <c r="D262" i="4"/>
  <c r="E262" i="4"/>
  <c r="F262" i="4"/>
  <c r="J262" i="4" s="1"/>
  <c r="G262" i="4"/>
  <c r="K262" i="4" s="1"/>
  <c r="B263" i="4"/>
  <c r="C263" i="4"/>
  <c r="D263" i="4"/>
  <c r="E263" i="4"/>
  <c r="F263" i="4"/>
  <c r="J263" i="4" s="1"/>
  <c r="G263" i="4"/>
  <c r="K263" i="4" s="1"/>
  <c r="B264" i="4"/>
  <c r="C264" i="4"/>
  <c r="D264" i="4"/>
  <c r="E264" i="4"/>
  <c r="F264" i="4"/>
  <c r="J264" i="4" s="1"/>
  <c r="G264" i="4"/>
  <c r="K264" i="4" s="1"/>
  <c r="B265" i="4"/>
  <c r="C265" i="4"/>
  <c r="D265" i="4"/>
  <c r="E265" i="4"/>
  <c r="F265" i="4"/>
  <c r="J265" i="4" s="1"/>
  <c r="G265" i="4"/>
  <c r="K265" i="4" s="1"/>
  <c r="B266" i="4"/>
  <c r="C266" i="4"/>
  <c r="D266" i="4"/>
  <c r="E266" i="4"/>
  <c r="F266" i="4"/>
  <c r="J266" i="4" s="1"/>
  <c r="G266" i="4"/>
  <c r="K266" i="4" s="1"/>
  <c r="B267" i="4"/>
  <c r="C267" i="4"/>
  <c r="D267" i="4"/>
  <c r="E267" i="4"/>
  <c r="F267" i="4"/>
  <c r="J267" i="4" s="1"/>
  <c r="G267" i="4"/>
  <c r="K267" i="4" s="1"/>
  <c r="B268" i="4"/>
  <c r="C268" i="4"/>
  <c r="D268" i="4"/>
  <c r="E268" i="4"/>
  <c r="F268" i="4"/>
  <c r="J268" i="4" s="1"/>
  <c r="G268" i="4"/>
  <c r="K268" i="4" s="1"/>
  <c r="B269" i="4"/>
  <c r="C269" i="4"/>
  <c r="D269" i="4"/>
  <c r="E269" i="4"/>
  <c r="F269" i="4"/>
  <c r="J269" i="4" s="1"/>
  <c r="G269" i="4"/>
  <c r="K269" i="4" s="1"/>
  <c r="B270" i="4"/>
  <c r="C270" i="4"/>
  <c r="D270" i="4"/>
  <c r="E270" i="4"/>
  <c r="F270" i="4"/>
  <c r="J270" i="4" s="1"/>
  <c r="G270" i="4"/>
  <c r="K270" i="4" s="1"/>
  <c r="B271" i="4"/>
  <c r="C271" i="4"/>
  <c r="D271" i="4"/>
  <c r="E271" i="4"/>
  <c r="F271" i="4"/>
  <c r="J271" i="4" s="1"/>
  <c r="G271" i="4"/>
  <c r="K271" i="4" s="1"/>
  <c r="B272" i="4"/>
  <c r="C272" i="4"/>
  <c r="D272" i="4"/>
  <c r="E272" i="4"/>
  <c r="F272" i="4"/>
  <c r="J272" i="4" s="1"/>
  <c r="G272" i="4"/>
  <c r="K272" i="4" s="1"/>
  <c r="B273" i="4"/>
  <c r="C273" i="4"/>
  <c r="D273" i="4"/>
  <c r="E273" i="4"/>
  <c r="F273" i="4"/>
  <c r="J273" i="4" s="1"/>
  <c r="G273" i="4"/>
  <c r="K273" i="4" s="1"/>
  <c r="B274" i="4"/>
  <c r="C274" i="4"/>
  <c r="D274" i="4"/>
  <c r="E274" i="4"/>
  <c r="F274" i="4"/>
  <c r="J274" i="4" s="1"/>
  <c r="G274" i="4"/>
  <c r="K274" i="4" s="1"/>
  <c r="B275" i="4"/>
  <c r="C275" i="4"/>
  <c r="D275" i="4"/>
  <c r="E275" i="4"/>
  <c r="F275" i="4"/>
  <c r="J275" i="4" s="1"/>
  <c r="G275" i="4"/>
  <c r="K275" i="4" s="1"/>
  <c r="B276" i="4"/>
  <c r="C276" i="4"/>
  <c r="D276" i="4"/>
  <c r="E276" i="4"/>
  <c r="F276" i="4"/>
  <c r="J276" i="4" s="1"/>
  <c r="G276" i="4"/>
  <c r="K276" i="4" s="1"/>
  <c r="B277" i="4"/>
  <c r="C277" i="4"/>
  <c r="D277" i="4"/>
  <c r="E277" i="4"/>
  <c r="F277" i="4"/>
  <c r="J277" i="4" s="1"/>
  <c r="G277" i="4"/>
  <c r="K277" i="4" s="1"/>
  <c r="B278" i="4"/>
  <c r="C278" i="4"/>
  <c r="D278" i="4"/>
  <c r="E278" i="4"/>
  <c r="F278" i="4"/>
  <c r="J278" i="4" s="1"/>
  <c r="G278" i="4"/>
  <c r="K278" i="4" s="1"/>
  <c r="B279" i="4"/>
  <c r="C279" i="4"/>
  <c r="D279" i="4"/>
  <c r="E279" i="4"/>
  <c r="F279" i="4"/>
  <c r="J279" i="4" s="1"/>
  <c r="G279" i="4"/>
  <c r="K279" i="4" s="1"/>
  <c r="B280" i="4"/>
  <c r="C280" i="4"/>
  <c r="D280" i="4"/>
  <c r="E280" i="4"/>
  <c r="F280" i="4"/>
  <c r="J280" i="4" s="1"/>
  <c r="G280" i="4"/>
  <c r="K280" i="4" s="1"/>
  <c r="B281" i="4"/>
  <c r="C281" i="4"/>
  <c r="D281" i="4"/>
  <c r="E281" i="4"/>
  <c r="F281" i="4"/>
  <c r="J281" i="4" s="1"/>
  <c r="G281" i="4"/>
  <c r="K281" i="4" s="1"/>
  <c r="B282" i="4"/>
  <c r="C282" i="4"/>
  <c r="D282" i="4"/>
  <c r="E282" i="4"/>
  <c r="F282" i="4"/>
  <c r="J282" i="4" s="1"/>
  <c r="G282" i="4"/>
  <c r="K282" i="4" s="1"/>
  <c r="B283" i="4"/>
  <c r="C283" i="4"/>
  <c r="D283" i="4"/>
  <c r="E283" i="4"/>
  <c r="F283" i="4"/>
  <c r="J283" i="4" s="1"/>
  <c r="G283" i="4"/>
  <c r="K283" i="4" s="1"/>
  <c r="B284" i="4"/>
  <c r="C284" i="4"/>
  <c r="D284" i="4"/>
  <c r="E284" i="4"/>
  <c r="F284" i="4"/>
  <c r="J284" i="4" s="1"/>
  <c r="G284" i="4"/>
  <c r="K284" i="4" s="1"/>
  <c r="B285" i="4"/>
  <c r="C285" i="4"/>
  <c r="D285" i="4"/>
  <c r="E285" i="4"/>
  <c r="F285" i="4"/>
  <c r="J285" i="4" s="1"/>
  <c r="G285" i="4"/>
  <c r="K285" i="4" s="1"/>
  <c r="B286" i="4"/>
  <c r="C286" i="4"/>
  <c r="D286" i="4"/>
  <c r="E286" i="4"/>
  <c r="F286" i="4"/>
  <c r="J286" i="4" s="1"/>
  <c r="G286" i="4"/>
  <c r="K286" i="4" s="1"/>
  <c r="B287" i="4"/>
  <c r="C287" i="4"/>
  <c r="D287" i="4"/>
  <c r="E287" i="4"/>
  <c r="F287" i="4"/>
  <c r="J287" i="4" s="1"/>
  <c r="G287" i="4"/>
  <c r="K287" i="4" s="1"/>
  <c r="B288" i="4"/>
  <c r="C288" i="4"/>
  <c r="D288" i="4"/>
  <c r="E288" i="4"/>
  <c r="F288" i="4"/>
  <c r="J288" i="4" s="1"/>
  <c r="G288" i="4"/>
  <c r="K288" i="4" s="1"/>
  <c r="B289" i="4"/>
  <c r="C289" i="4"/>
  <c r="D289" i="4"/>
  <c r="E289" i="4"/>
  <c r="F289" i="4"/>
  <c r="J289" i="4" s="1"/>
  <c r="G289" i="4"/>
  <c r="K289" i="4" s="1"/>
  <c r="B290" i="4"/>
  <c r="C290" i="4"/>
  <c r="D290" i="4"/>
  <c r="E290" i="4"/>
  <c r="F290" i="4"/>
  <c r="J290" i="4" s="1"/>
  <c r="G290" i="4"/>
  <c r="K290" i="4" s="1"/>
  <c r="B291" i="4"/>
  <c r="C291" i="4"/>
  <c r="D291" i="4"/>
  <c r="E291" i="4"/>
  <c r="F291" i="4"/>
  <c r="J291" i="4" s="1"/>
  <c r="G291" i="4"/>
  <c r="K291" i="4" s="1"/>
  <c r="B292" i="4"/>
  <c r="C292" i="4"/>
  <c r="D292" i="4"/>
  <c r="E292" i="4"/>
  <c r="F292" i="4"/>
  <c r="J292" i="4" s="1"/>
  <c r="G292" i="4"/>
  <c r="K292" i="4" s="1"/>
  <c r="B293" i="4"/>
  <c r="C293" i="4"/>
  <c r="D293" i="4"/>
  <c r="E293" i="4"/>
  <c r="F293" i="4"/>
  <c r="J293" i="4" s="1"/>
  <c r="G293" i="4"/>
  <c r="K293" i="4" s="1"/>
  <c r="B294" i="4"/>
  <c r="C294" i="4"/>
  <c r="D294" i="4"/>
  <c r="E294" i="4"/>
  <c r="F294" i="4"/>
  <c r="J294" i="4" s="1"/>
  <c r="G294" i="4"/>
  <c r="K294" i="4" s="1"/>
  <c r="B295" i="4"/>
  <c r="C295" i="4"/>
  <c r="D295" i="4"/>
  <c r="E295" i="4"/>
  <c r="F295" i="4"/>
  <c r="J295" i="4" s="1"/>
  <c r="G295" i="4"/>
  <c r="K295" i="4" s="1"/>
  <c r="B296" i="4"/>
  <c r="C296" i="4"/>
  <c r="D296" i="4"/>
  <c r="E296" i="4"/>
  <c r="F296" i="4"/>
  <c r="J296" i="4" s="1"/>
  <c r="G296" i="4"/>
  <c r="K296" i="4" s="1"/>
  <c r="B297" i="4"/>
  <c r="C297" i="4"/>
  <c r="D297" i="4"/>
  <c r="E297" i="4"/>
  <c r="F297" i="4"/>
  <c r="J297" i="4" s="1"/>
  <c r="G297" i="4"/>
  <c r="K297" i="4" s="1"/>
  <c r="B298" i="4"/>
  <c r="C298" i="4"/>
  <c r="D298" i="4"/>
  <c r="E298" i="4"/>
  <c r="F298" i="4"/>
  <c r="J298" i="4" s="1"/>
  <c r="G298" i="4"/>
  <c r="K298" i="4" s="1"/>
  <c r="B299" i="4"/>
  <c r="C299" i="4"/>
  <c r="D299" i="4"/>
  <c r="E299" i="4"/>
  <c r="F299" i="4"/>
  <c r="J299" i="4" s="1"/>
  <c r="G299" i="4"/>
  <c r="K299" i="4" s="1"/>
  <c r="B300" i="4"/>
  <c r="C300" i="4"/>
  <c r="D300" i="4"/>
  <c r="E300" i="4"/>
  <c r="F300" i="4"/>
  <c r="J300" i="4" s="1"/>
  <c r="G300" i="4"/>
  <c r="K300" i="4" s="1"/>
  <c r="B301" i="4"/>
  <c r="C301" i="4"/>
  <c r="D301" i="4"/>
  <c r="E301" i="4"/>
  <c r="F301" i="4"/>
  <c r="J301" i="4" s="1"/>
  <c r="G301" i="4"/>
  <c r="K301" i="4" s="1"/>
  <c r="B302" i="4"/>
  <c r="C302" i="4"/>
  <c r="D302" i="4"/>
  <c r="E302" i="4"/>
  <c r="F302" i="4"/>
  <c r="J302" i="4" s="1"/>
  <c r="G302" i="4"/>
  <c r="K302" i="4" s="1"/>
  <c r="B303" i="4"/>
  <c r="C303" i="4"/>
  <c r="D303" i="4"/>
  <c r="E303" i="4"/>
  <c r="F303" i="4"/>
  <c r="J303" i="4" s="1"/>
  <c r="G303" i="4"/>
  <c r="K303" i="4" s="1"/>
  <c r="B304" i="4"/>
  <c r="C304" i="4"/>
  <c r="D304" i="4"/>
  <c r="E304" i="4"/>
  <c r="F304" i="4"/>
  <c r="J304" i="4" s="1"/>
  <c r="G304" i="4"/>
  <c r="K304" i="4" s="1"/>
  <c r="B305" i="4"/>
  <c r="C305" i="4"/>
  <c r="D305" i="4"/>
  <c r="E305" i="4"/>
  <c r="F305" i="4"/>
  <c r="J305" i="4" s="1"/>
  <c r="G305" i="4"/>
  <c r="K305" i="4" s="1"/>
  <c r="B306" i="4"/>
  <c r="C306" i="4"/>
  <c r="D306" i="4"/>
  <c r="E306" i="4"/>
  <c r="F306" i="4"/>
  <c r="J306" i="4" s="1"/>
  <c r="G306" i="4"/>
  <c r="K306" i="4" s="1"/>
  <c r="B307" i="4"/>
  <c r="C307" i="4"/>
  <c r="D307" i="4"/>
  <c r="E307" i="4"/>
  <c r="F307" i="4"/>
  <c r="J307" i="4" s="1"/>
  <c r="G307" i="4"/>
  <c r="K307" i="4" s="1"/>
  <c r="B308" i="4"/>
  <c r="C308" i="4"/>
  <c r="D308" i="4"/>
  <c r="E308" i="4"/>
  <c r="F308" i="4"/>
  <c r="J308" i="4" s="1"/>
  <c r="G308" i="4"/>
  <c r="K308" i="4" s="1"/>
  <c r="B309" i="4"/>
  <c r="C309" i="4"/>
  <c r="D309" i="4"/>
  <c r="E309" i="4"/>
  <c r="F309" i="4"/>
  <c r="J309" i="4" s="1"/>
  <c r="G309" i="4"/>
  <c r="K309" i="4" s="1"/>
  <c r="B310" i="4"/>
  <c r="C310" i="4"/>
  <c r="D310" i="4"/>
  <c r="E310" i="4"/>
  <c r="F310" i="4"/>
  <c r="J310" i="4" s="1"/>
  <c r="G310" i="4"/>
  <c r="K310" i="4" s="1"/>
  <c r="B311" i="4"/>
  <c r="C311" i="4"/>
  <c r="D311" i="4"/>
  <c r="E311" i="4"/>
  <c r="F311" i="4"/>
  <c r="J311" i="4" s="1"/>
  <c r="G311" i="4"/>
  <c r="K311" i="4" s="1"/>
  <c r="B312" i="4"/>
  <c r="C312" i="4"/>
  <c r="D312" i="4"/>
  <c r="E312" i="4"/>
  <c r="F312" i="4"/>
  <c r="J312" i="4" s="1"/>
  <c r="G312" i="4"/>
  <c r="K312" i="4" s="1"/>
  <c r="B313" i="4"/>
  <c r="C313" i="4"/>
  <c r="D313" i="4"/>
  <c r="E313" i="4"/>
  <c r="F313" i="4"/>
  <c r="J313" i="4" s="1"/>
  <c r="G313" i="4"/>
  <c r="K313" i="4" s="1"/>
  <c r="B314" i="4"/>
  <c r="C314" i="4"/>
  <c r="D314" i="4"/>
  <c r="E314" i="4"/>
  <c r="F314" i="4"/>
  <c r="J314" i="4" s="1"/>
  <c r="G314" i="4"/>
  <c r="K314" i="4" s="1"/>
  <c r="B315" i="4"/>
  <c r="C315" i="4"/>
  <c r="D315" i="4"/>
  <c r="E315" i="4"/>
  <c r="F315" i="4"/>
  <c r="J315" i="4" s="1"/>
  <c r="G315" i="4"/>
  <c r="K315" i="4" s="1"/>
  <c r="B316" i="4"/>
  <c r="C316" i="4"/>
  <c r="D316" i="4"/>
  <c r="E316" i="4"/>
  <c r="F316" i="4"/>
  <c r="J316" i="4" s="1"/>
  <c r="G316" i="4"/>
  <c r="K316" i="4" s="1"/>
  <c r="B317" i="4"/>
  <c r="C317" i="4"/>
  <c r="D317" i="4"/>
  <c r="E317" i="4"/>
  <c r="F317" i="4"/>
  <c r="J317" i="4" s="1"/>
  <c r="G317" i="4"/>
  <c r="K317" i="4" s="1"/>
  <c r="B318" i="4"/>
  <c r="C318" i="4"/>
  <c r="D318" i="4"/>
  <c r="E318" i="4"/>
  <c r="F318" i="4"/>
  <c r="J318" i="4" s="1"/>
  <c r="G318" i="4"/>
  <c r="K318" i="4" s="1"/>
  <c r="B319" i="4"/>
  <c r="C319" i="4"/>
  <c r="D319" i="4"/>
  <c r="E319" i="4"/>
  <c r="F319" i="4"/>
  <c r="J319" i="4" s="1"/>
  <c r="G319" i="4"/>
  <c r="K319" i="4" s="1"/>
  <c r="B320" i="4"/>
  <c r="C320" i="4"/>
  <c r="D320" i="4"/>
  <c r="E320" i="4"/>
  <c r="F320" i="4"/>
  <c r="J320" i="4" s="1"/>
  <c r="G320" i="4"/>
  <c r="K320" i="4" s="1"/>
  <c r="B321" i="4"/>
  <c r="C321" i="4"/>
  <c r="D321" i="4"/>
  <c r="E321" i="4"/>
  <c r="F321" i="4"/>
  <c r="J321" i="4" s="1"/>
  <c r="G321" i="4"/>
  <c r="K321" i="4" s="1"/>
  <c r="B322" i="4"/>
  <c r="C322" i="4"/>
  <c r="D322" i="4"/>
  <c r="E322" i="4"/>
  <c r="F322" i="4"/>
  <c r="J322" i="4" s="1"/>
  <c r="G322" i="4"/>
  <c r="K322" i="4" s="1"/>
  <c r="B323" i="4"/>
  <c r="C323" i="4"/>
  <c r="D323" i="4"/>
  <c r="E323" i="4"/>
  <c r="F323" i="4"/>
  <c r="J323" i="4" s="1"/>
  <c r="G323" i="4"/>
  <c r="K323" i="4" s="1"/>
  <c r="B324" i="4"/>
  <c r="C324" i="4"/>
  <c r="D324" i="4"/>
  <c r="E324" i="4"/>
  <c r="F324" i="4"/>
  <c r="J324" i="4" s="1"/>
  <c r="G324" i="4"/>
  <c r="K324" i="4" s="1"/>
  <c r="B325" i="4"/>
  <c r="C325" i="4"/>
  <c r="D325" i="4"/>
  <c r="E325" i="4"/>
  <c r="F325" i="4"/>
  <c r="J325" i="4" s="1"/>
  <c r="G325" i="4"/>
  <c r="K325" i="4" s="1"/>
  <c r="B326" i="4"/>
  <c r="C326" i="4"/>
  <c r="D326" i="4"/>
  <c r="E326" i="4"/>
  <c r="F326" i="4"/>
  <c r="J326" i="4" s="1"/>
  <c r="G326" i="4"/>
  <c r="K326" i="4" s="1"/>
  <c r="B327" i="4"/>
  <c r="C327" i="4"/>
  <c r="D327" i="4"/>
  <c r="E327" i="4"/>
  <c r="F327" i="4"/>
  <c r="J327" i="4" s="1"/>
  <c r="G327" i="4"/>
  <c r="K327" i="4" s="1"/>
  <c r="B328" i="4"/>
  <c r="C328" i="4"/>
  <c r="D328" i="4"/>
  <c r="E328" i="4"/>
  <c r="F328" i="4"/>
  <c r="J328" i="4" s="1"/>
  <c r="G328" i="4"/>
  <c r="K328" i="4" s="1"/>
  <c r="B329" i="4"/>
  <c r="C329" i="4"/>
  <c r="D329" i="4"/>
  <c r="E329" i="4"/>
  <c r="F329" i="4"/>
  <c r="J329" i="4" s="1"/>
  <c r="G329" i="4"/>
  <c r="K329" i="4" s="1"/>
  <c r="B330" i="4"/>
  <c r="C330" i="4"/>
  <c r="D330" i="4"/>
  <c r="E330" i="4"/>
  <c r="F330" i="4"/>
  <c r="J330" i="4" s="1"/>
  <c r="G330" i="4"/>
  <c r="K330" i="4" s="1"/>
  <c r="B331" i="4"/>
  <c r="C331" i="4"/>
  <c r="D331" i="4"/>
  <c r="E331" i="4"/>
  <c r="F331" i="4"/>
  <c r="J331" i="4" s="1"/>
  <c r="G331" i="4"/>
  <c r="K331" i="4" s="1"/>
  <c r="B332" i="4"/>
  <c r="C332" i="4"/>
  <c r="D332" i="4"/>
  <c r="E332" i="4"/>
  <c r="F332" i="4"/>
  <c r="J332" i="4" s="1"/>
  <c r="G332" i="4"/>
  <c r="K332" i="4" s="1"/>
  <c r="B333" i="4"/>
  <c r="C333" i="4"/>
  <c r="D333" i="4"/>
  <c r="E333" i="4"/>
  <c r="F333" i="4"/>
  <c r="J333" i="4" s="1"/>
  <c r="G333" i="4"/>
  <c r="K333" i="4" s="1"/>
  <c r="B334" i="4"/>
  <c r="C334" i="4"/>
  <c r="D334" i="4"/>
  <c r="E334" i="4"/>
  <c r="F334" i="4"/>
  <c r="J334" i="4" s="1"/>
  <c r="G334" i="4"/>
  <c r="K334" i="4" s="1"/>
  <c r="B335" i="4"/>
  <c r="C335" i="4"/>
  <c r="D335" i="4"/>
  <c r="E335" i="4"/>
  <c r="F335" i="4"/>
  <c r="J335" i="4" s="1"/>
  <c r="G335" i="4"/>
  <c r="K335" i="4" s="1"/>
  <c r="B336" i="4"/>
  <c r="C336" i="4"/>
  <c r="D336" i="4"/>
  <c r="E336" i="4"/>
  <c r="F336" i="4"/>
  <c r="J336" i="4" s="1"/>
  <c r="G336" i="4"/>
  <c r="K336" i="4" s="1"/>
  <c r="B337" i="4"/>
  <c r="C337" i="4"/>
  <c r="D337" i="4"/>
  <c r="E337" i="4"/>
  <c r="F337" i="4"/>
  <c r="J337" i="4" s="1"/>
  <c r="G337" i="4"/>
  <c r="K337" i="4" s="1"/>
  <c r="B338" i="4"/>
  <c r="C338" i="4"/>
  <c r="D338" i="4"/>
  <c r="E338" i="4"/>
  <c r="F338" i="4"/>
  <c r="J338" i="4" s="1"/>
  <c r="G338" i="4"/>
  <c r="K338" i="4" s="1"/>
  <c r="B339" i="4"/>
  <c r="C339" i="4"/>
  <c r="D339" i="4"/>
  <c r="E339" i="4"/>
  <c r="F339" i="4"/>
  <c r="J339" i="4" s="1"/>
  <c r="G339" i="4"/>
  <c r="K339" i="4" s="1"/>
  <c r="B340" i="4"/>
  <c r="C340" i="4"/>
  <c r="D340" i="4"/>
  <c r="E340" i="4"/>
  <c r="F340" i="4"/>
  <c r="J340" i="4" s="1"/>
  <c r="G340" i="4"/>
  <c r="K340" i="4" s="1"/>
  <c r="B341" i="4"/>
  <c r="C341" i="4"/>
  <c r="D341" i="4"/>
  <c r="E341" i="4"/>
  <c r="F341" i="4"/>
  <c r="J341" i="4" s="1"/>
  <c r="G341" i="4"/>
  <c r="K341" i="4" s="1"/>
  <c r="B342" i="4"/>
  <c r="C342" i="4"/>
  <c r="D342" i="4"/>
  <c r="E342" i="4"/>
  <c r="F342" i="4"/>
  <c r="J342" i="4" s="1"/>
  <c r="G342" i="4"/>
  <c r="K342" i="4" s="1"/>
  <c r="B343" i="4"/>
  <c r="C343" i="4"/>
  <c r="D343" i="4"/>
  <c r="E343" i="4"/>
  <c r="F343" i="4"/>
  <c r="J343" i="4" s="1"/>
  <c r="G343" i="4"/>
  <c r="K343" i="4" s="1"/>
  <c r="B344" i="4"/>
  <c r="C344" i="4"/>
  <c r="D344" i="4"/>
  <c r="E344" i="4"/>
  <c r="F344" i="4"/>
  <c r="J344" i="4" s="1"/>
  <c r="G344" i="4"/>
  <c r="K344" i="4" s="1"/>
  <c r="B345" i="4"/>
  <c r="C345" i="4"/>
  <c r="D345" i="4"/>
  <c r="E345" i="4"/>
  <c r="F345" i="4"/>
  <c r="J345" i="4" s="1"/>
  <c r="G345" i="4"/>
  <c r="K345" i="4" s="1"/>
  <c r="B346" i="4"/>
  <c r="C346" i="4"/>
  <c r="D346" i="4"/>
  <c r="E346" i="4"/>
  <c r="F346" i="4"/>
  <c r="J346" i="4" s="1"/>
  <c r="G346" i="4"/>
  <c r="K346" i="4" s="1"/>
  <c r="B347" i="4"/>
  <c r="C347" i="4"/>
  <c r="D347" i="4"/>
  <c r="E347" i="4"/>
  <c r="F347" i="4"/>
  <c r="J347" i="4" s="1"/>
  <c r="G347" i="4"/>
  <c r="K347" i="4" s="1"/>
  <c r="B348" i="4"/>
  <c r="C348" i="4"/>
  <c r="D348" i="4"/>
  <c r="E348" i="4"/>
  <c r="F348" i="4"/>
  <c r="J348" i="4" s="1"/>
  <c r="G348" i="4"/>
  <c r="K348" i="4" s="1"/>
  <c r="B349" i="4"/>
  <c r="C349" i="4"/>
  <c r="D349" i="4"/>
  <c r="E349" i="4"/>
  <c r="F349" i="4"/>
  <c r="J349" i="4" s="1"/>
  <c r="G349" i="4"/>
  <c r="K349" i="4" s="1"/>
  <c r="B350" i="4"/>
  <c r="C350" i="4"/>
  <c r="D350" i="4"/>
  <c r="E350" i="4"/>
  <c r="F350" i="4"/>
  <c r="J350" i="4" s="1"/>
  <c r="G350" i="4"/>
  <c r="K350" i="4" s="1"/>
  <c r="B351" i="4"/>
  <c r="C351" i="4"/>
  <c r="D351" i="4"/>
  <c r="E351" i="4"/>
  <c r="F351" i="4"/>
  <c r="J351" i="4" s="1"/>
  <c r="G351" i="4"/>
  <c r="K351" i="4" s="1"/>
  <c r="B352" i="4"/>
  <c r="C352" i="4"/>
  <c r="D352" i="4"/>
  <c r="E352" i="4"/>
  <c r="F352" i="4"/>
  <c r="J352" i="4" s="1"/>
  <c r="G352" i="4"/>
  <c r="K352" i="4" s="1"/>
  <c r="B353" i="4"/>
  <c r="C353" i="4"/>
  <c r="D353" i="4"/>
  <c r="E353" i="4"/>
  <c r="F353" i="4"/>
  <c r="J353" i="4" s="1"/>
  <c r="G353" i="4"/>
  <c r="K353" i="4" s="1"/>
  <c r="B354" i="4"/>
  <c r="C354" i="4"/>
  <c r="D354" i="4"/>
  <c r="E354" i="4"/>
  <c r="F354" i="4"/>
  <c r="J354" i="4" s="1"/>
  <c r="G354" i="4"/>
  <c r="K354" i="4" s="1"/>
  <c r="B355" i="4"/>
  <c r="C355" i="4"/>
  <c r="D355" i="4"/>
  <c r="E355" i="4"/>
  <c r="F355" i="4"/>
  <c r="G355" i="4"/>
  <c r="K355" i="4" s="1"/>
  <c r="B356" i="4"/>
  <c r="C356" i="4"/>
  <c r="D356" i="4"/>
  <c r="E356" i="4"/>
  <c r="F356" i="4"/>
  <c r="J356" i="4" s="1"/>
  <c r="G356" i="4"/>
  <c r="K356" i="4" s="1"/>
  <c r="B357" i="4"/>
  <c r="C357" i="4"/>
  <c r="D357" i="4"/>
  <c r="E357" i="4"/>
  <c r="F357" i="4"/>
  <c r="J357" i="4" s="1"/>
  <c r="G357" i="4"/>
  <c r="K357" i="4" s="1"/>
  <c r="B358" i="4"/>
  <c r="C358" i="4"/>
  <c r="D358" i="4"/>
  <c r="E358" i="4"/>
  <c r="F358" i="4"/>
  <c r="J358" i="4" s="1"/>
  <c r="G358" i="4"/>
  <c r="K358" i="4" s="1"/>
  <c r="B359" i="4"/>
  <c r="C359" i="4"/>
  <c r="D359" i="4"/>
  <c r="E359" i="4"/>
  <c r="F359" i="4"/>
  <c r="J359" i="4" s="1"/>
  <c r="G359" i="4"/>
  <c r="K359" i="4" s="1"/>
  <c r="B360" i="4"/>
  <c r="C360" i="4"/>
  <c r="D360" i="4"/>
  <c r="E360" i="4"/>
  <c r="F360" i="4"/>
  <c r="J360" i="4" s="1"/>
  <c r="G360" i="4"/>
  <c r="K360" i="4" s="1"/>
  <c r="B361" i="4"/>
  <c r="C361" i="4"/>
  <c r="D361" i="4"/>
  <c r="E361" i="4"/>
  <c r="F361" i="4"/>
  <c r="J361" i="4" s="1"/>
  <c r="G361" i="4"/>
  <c r="K361" i="4" s="1"/>
  <c r="B362" i="4"/>
  <c r="C362" i="4"/>
  <c r="D362" i="4"/>
  <c r="E362" i="4"/>
  <c r="F362" i="4"/>
  <c r="J362" i="4" s="1"/>
  <c r="G362" i="4"/>
  <c r="K362" i="4" s="1"/>
  <c r="B363" i="4"/>
  <c r="C363" i="4"/>
  <c r="D363" i="4"/>
  <c r="E363" i="4"/>
  <c r="F363" i="4"/>
  <c r="J363" i="4" s="1"/>
  <c r="G363" i="4"/>
  <c r="K363" i="4" s="1"/>
  <c r="B364" i="4"/>
  <c r="C364" i="4"/>
  <c r="D364" i="4"/>
  <c r="E364" i="4"/>
  <c r="F364" i="4"/>
  <c r="J364" i="4" s="1"/>
  <c r="G364" i="4"/>
  <c r="K364" i="4" s="1"/>
  <c r="B365" i="4"/>
  <c r="C365" i="4"/>
  <c r="D365" i="4"/>
  <c r="E365" i="4"/>
  <c r="F365" i="4"/>
  <c r="J365" i="4" s="1"/>
  <c r="G365" i="4"/>
  <c r="K365" i="4" s="1"/>
  <c r="B366" i="4"/>
  <c r="C366" i="4"/>
  <c r="D366" i="4"/>
  <c r="E366" i="4"/>
  <c r="F366" i="4"/>
  <c r="J366" i="4" s="1"/>
  <c r="G366" i="4"/>
  <c r="K366" i="4" s="1"/>
  <c r="B367" i="4"/>
  <c r="C367" i="4"/>
  <c r="D367" i="4"/>
  <c r="E367" i="4"/>
  <c r="F367" i="4"/>
  <c r="J367" i="4" s="1"/>
  <c r="G367" i="4"/>
  <c r="K367" i="4" s="1"/>
  <c r="B368" i="4"/>
  <c r="C368" i="4"/>
  <c r="D368" i="4"/>
  <c r="E368" i="4"/>
  <c r="F368" i="4"/>
  <c r="J368" i="4" s="1"/>
  <c r="G368" i="4"/>
  <c r="K368" i="4" s="1"/>
  <c r="B369" i="4"/>
  <c r="C369" i="4"/>
  <c r="D369" i="4"/>
  <c r="E369" i="4"/>
  <c r="F369" i="4"/>
  <c r="J369" i="4" s="1"/>
  <c r="G369" i="4"/>
  <c r="K369" i="4" s="1"/>
  <c r="B370" i="4"/>
  <c r="C370" i="4"/>
  <c r="D370" i="4"/>
  <c r="E370" i="4"/>
  <c r="F370" i="4"/>
  <c r="J370" i="4" s="1"/>
  <c r="G370" i="4"/>
  <c r="K370" i="4" s="1"/>
  <c r="B371" i="4"/>
  <c r="C371" i="4"/>
  <c r="D371" i="4"/>
  <c r="E371" i="4"/>
  <c r="F371" i="4"/>
  <c r="J371" i="4" s="1"/>
  <c r="G371" i="4"/>
  <c r="K371" i="4" s="1"/>
  <c r="B372" i="4"/>
  <c r="C372" i="4"/>
  <c r="D372" i="4"/>
  <c r="E372" i="4"/>
  <c r="F372" i="4"/>
  <c r="J372" i="4" s="1"/>
  <c r="G372" i="4"/>
  <c r="K372" i="4" s="1"/>
  <c r="B373" i="4"/>
  <c r="C373" i="4"/>
  <c r="D373" i="4"/>
  <c r="E373" i="4"/>
  <c r="F373" i="4"/>
  <c r="J373" i="4" s="1"/>
  <c r="G373" i="4"/>
  <c r="K373" i="4" s="1"/>
  <c r="B374" i="4"/>
  <c r="C374" i="4"/>
  <c r="D374" i="4"/>
  <c r="E374" i="4"/>
  <c r="F374" i="4"/>
  <c r="J374" i="4" s="1"/>
  <c r="G374" i="4"/>
  <c r="K374" i="4" s="1"/>
  <c r="B375" i="4"/>
  <c r="C375" i="4"/>
  <c r="D375" i="4"/>
  <c r="E375" i="4"/>
  <c r="F375" i="4"/>
  <c r="J375" i="4" s="1"/>
  <c r="G375" i="4"/>
  <c r="K375" i="4" s="1"/>
  <c r="B376" i="4"/>
  <c r="C376" i="4"/>
  <c r="D376" i="4"/>
  <c r="E376" i="4"/>
  <c r="F376" i="4"/>
  <c r="J376" i="4" s="1"/>
  <c r="G376" i="4"/>
  <c r="K376" i="4" s="1"/>
  <c r="B377" i="4"/>
  <c r="C377" i="4"/>
  <c r="D377" i="4"/>
  <c r="E377" i="4"/>
  <c r="F377" i="4"/>
  <c r="J377" i="4" s="1"/>
  <c r="G377" i="4"/>
  <c r="K377" i="4" s="1"/>
  <c r="B378" i="4"/>
  <c r="C378" i="4"/>
  <c r="D378" i="4"/>
  <c r="E378" i="4"/>
  <c r="F378" i="4"/>
  <c r="J378" i="4" s="1"/>
  <c r="G378" i="4"/>
  <c r="K378" i="4" s="1"/>
  <c r="B379" i="4"/>
  <c r="C379" i="4"/>
  <c r="D379" i="4"/>
  <c r="E379" i="4"/>
  <c r="F379" i="4"/>
  <c r="J379" i="4" s="1"/>
  <c r="G379" i="4"/>
  <c r="K379" i="4" s="1"/>
  <c r="B380" i="4"/>
  <c r="C380" i="4"/>
  <c r="D380" i="4"/>
  <c r="E380" i="4"/>
  <c r="F380" i="4"/>
  <c r="J380" i="4" s="1"/>
  <c r="G380" i="4"/>
  <c r="K380" i="4" s="1"/>
  <c r="B381" i="4"/>
  <c r="C381" i="4"/>
  <c r="D381" i="4"/>
  <c r="E381" i="4"/>
  <c r="F381" i="4"/>
  <c r="J381" i="4" s="1"/>
  <c r="G381" i="4"/>
  <c r="K381" i="4" s="1"/>
  <c r="B382" i="4"/>
  <c r="C382" i="4"/>
  <c r="D382" i="4"/>
  <c r="E382" i="4"/>
  <c r="F382" i="4"/>
  <c r="J382" i="4" s="1"/>
  <c r="G382" i="4"/>
  <c r="K382" i="4" s="1"/>
  <c r="B383" i="4"/>
  <c r="C383" i="4"/>
  <c r="D383" i="4"/>
  <c r="E383" i="4"/>
  <c r="F383" i="4"/>
  <c r="J383" i="4" s="1"/>
  <c r="G383" i="4"/>
  <c r="K383" i="4" s="1"/>
  <c r="B384" i="4"/>
  <c r="C384" i="4"/>
  <c r="D384" i="4"/>
  <c r="E384" i="4"/>
  <c r="F384" i="4"/>
  <c r="J384" i="4" s="1"/>
  <c r="G384" i="4"/>
  <c r="K384" i="4" s="1"/>
  <c r="B385" i="4"/>
  <c r="C385" i="4"/>
  <c r="D385" i="4"/>
  <c r="E385" i="4"/>
  <c r="F385" i="4"/>
  <c r="J385" i="4" s="1"/>
  <c r="G385" i="4"/>
  <c r="K385" i="4" s="1"/>
  <c r="B386" i="4"/>
  <c r="C386" i="4"/>
  <c r="D386" i="4"/>
  <c r="E386" i="4"/>
  <c r="F386" i="4"/>
  <c r="J386" i="4" s="1"/>
  <c r="G386" i="4"/>
  <c r="K386" i="4" s="1"/>
  <c r="B387" i="4"/>
  <c r="C387" i="4"/>
  <c r="D387" i="4"/>
  <c r="E387" i="4"/>
  <c r="F387" i="4"/>
  <c r="J387" i="4" s="1"/>
  <c r="G387" i="4"/>
  <c r="K387" i="4" s="1"/>
  <c r="B388" i="4"/>
  <c r="C388" i="4"/>
  <c r="D388" i="4"/>
  <c r="E388" i="4"/>
  <c r="F388" i="4"/>
  <c r="J388" i="4" s="1"/>
  <c r="G388" i="4"/>
  <c r="K388" i="4" s="1"/>
  <c r="B389" i="4"/>
  <c r="C389" i="4"/>
  <c r="D389" i="4"/>
  <c r="E389" i="4"/>
  <c r="F389" i="4"/>
  <c r="J389" i="4" s="1"/>
  <c r="G389" i="4"/>
  <c r="K389" i="4" s="1"/>
  <c r="B390" i="4"/>
  <c r="C390" i="4"/>
  <c r="D390" i="4"/>
  <c r="E390" i="4"/>
  <c r="F390" i="4"/>
  <c r="J390" i="4" s="1"/>
  <c r="G390" i="4"/>
  <c r="K390" i="4" s="1"/>
  <c r="B391" i="4"/>
  <c r="C391" i="4"/>
  <c r="D391" i="4"/>
  <c r="E391" i="4"/>
  <c r="F391" i="4"/>
  <c r="J391" i="4" s="1"/>
  <c r="G391" i="4"/>
  <c r="K391" i="4" s="1"/>
  <c r="B392" i="4"/>
  <c r="C392" i="4"/>
  <c r="D392" i="4"/>
  <c r="E392" i="4"/>
  <c r="F392" i="4"/>
  <c r="J392" i="4" s="1"/>
  <c r="G392" i="4"/>
  <c r="K392" i="4" s="1"/>
  <c r="B393" i="4"/>
  <c r="C393" i="4"/>
  <c r="D393" i="4"/>
  <c r="E393" i="4"/>
  <c r="F393" i="4"/>
  <c r="J393" i="4" s="1"/>
  <c r="G393" i="4"/>
  <c r="K393" i="4" s="1"/>
  <c r="B394" i="4"/>
  <c r="C394" i="4"/>
  <c r="D394" i="4"/>
  <c r="E394" i="4"/>
  <c r="F394" i="4"/>
  <c r="J394" i="4" s="1"/>
  <c r="G394" i="4"/>
  <c r="K394" i="4" s="1"/>
  <c r="B395" i="4"/>
  <c r="C395" i="4"/>
  <c r="D395" i="4"/>
  <c r="E395" i="4"/>
  <c r="F395" i="4"/>
  <c r="J395" i="4" s="1"/>
  <c r="G395" i="4"/>
  <c r="K395" i="4" s="1"/>
  <c r="B396" i="4"/>
  <c r="C396" i="4"/>
  <c r="D396" i="4"/>
  <c r="E396" i="4"/>
  <c r="F396" i="4"/>
  <c r="J396" i="4" s="1"/>
  <c r="G396" i="4"/>
  <c r="K396" i="4" s="1"/>
  <c r="B397" i="4"/>
  <c r="C397" i="4"/>
  <c r="D397" i="4"/>
  <c r="E397" i="4"/>
  <c r="F397" i="4"/>
  <c r="J397" i="4" s="1"/>
  <c r="G397" i="4"/>
  <c r="K397" i="4" s="1"/>
  <c r="B398" i="4"/>
  <c r="C398" i="4"/>
  <c r="D398" i="4"/>
  <c r="E398" i="4"/>
  <c r="F398" i="4"/>
  <c r="J398" i="4" s="1"/>
  <c r="G398" i="4"/>
  <c r="K398" i="4" s="1"/>
  <c r="B399" i="4"/>
  <c r="C399" i="4"/>
  <c r="D399" i="4"/>
  <c r="E399" i="4"/>
  <c r="F399" i="4"/>
  <c r="J399" i="4" s="1"/>
  <c r="G399" i="4"/>
  <c r="K399" i="4" s="1"/>
  <c r="B400" i="4"/>
  <c r="C400" i="4"/>
  <c r="D400" i="4"/>
  <c r="E400" i="4"/>
  <c r="F400" i="4"/>
  <c r="J400" i="4" s="1"/>
  <c r="G400" i="4"/>
  <c r="K400" i="4" s="1"/>
  <c r="B401" i="4"/>
  <c r="C401" i="4"/>
  <c r="D401" i="4"/>
  <c r="E401" i="4"/>
  <c r="F401" i="4"/>
  <c r="J401" i="4" s="1"/>
  <c r="G401" i="4"/>
  <c r="K401" i="4" s="1"/>
  <c r="B402" i="4"/>
  <c r="C402" i="4"/>
  <c r="D402" i="4"/>
  <c r="E402" i="4"/>
  <c r="F402" i="4"/>
  <c r="J402" i="4" s="1"/>
  <c r="G402" i="4"/>
  <c r="K402" i="4" s="1"/>
  <c r="B403" i="4"/>
  <c r="C403" i="4"/>
  <c r="D403" i="4"/>
  <c r="E403" i="4"/>
  <c r="F403" i="4"/>
  <c r="J403" i="4" s="1"/>
  <c r="G403" i="4"/>
  <c r="K403" i="4" s="1"/>
  <c r="B404" i="4"/>
  <c r="C404" i="4"/>
  <c r="D404" i="4"/>
  <c r="E404" i="4"/>
  <c r="F404" i="4"/>
  <c r="J404" i="4" s="1"/>
  <c r="G404" i="4"/>
  <c r="K404" i="4" s="1"/>
  <c r="B405" i="4"/>
  <c r="C405" i="4"/>
  <c r="D405" i="4"/>
  <c r="E405" i="4"/>
  <c r="F405" i="4"/>
  <c r="J405" i="4" s="1"/>
  <c r="G405" i="4"/>
  <c r="K405" i="4" s="1"/>
  <c r="B406" i="4"/>
  <c r="C406" i="4"/>
  <c r="D406" i="4"/>
  <c r="E406" i="4"/>
  <c r="F406" i="4"/>
  <c r="J406" i="4" s="1"/>
  <c r="G406" i="4"/>
  <c r="K406" i="4" s="1"/>
  <c r="B407" i="4"/>
  <c r="C407" i="4"/>
  <c r="D407" i="4"/>
  <c r="E407" i="4"/>
  <c r="F407" i="4"/>
  <c r="J407" i="4" s="1"/>
  <c r="G407" i="4"/>
  <c r="K407" i="4" s="1"/>
  <c r="B408" i="4"/>
  <c r="C408" i="4"/>
  <c r="D408" i="4"/>
  <c r="E408" i="4"/>
  <c r="F408" i="4"/>
  <c r="J408" i="4" s="1"/>
  <c r="G408" i="4"/>
  <c r="K408" i="4" s="1"/>
  <c r="B409" i="4"/>
  <c r="C409" i="4"/>
  <c r="D409" i="4"/>
  <c r="E409" i="4"/>
  <c r="F409" i="4"/>
  <c r="J409" i="4" s="1"/>
  <c r="G409" i="4"/>
  <c r="K409" i="4" s="1"/>
  <c r="B410" i="4"/>
  <c r="C410" i="4"/>
  <c r="D410" i="4"/>
  <c r="E410" i="4"/>
  <c r="F410" i="4"/>
  <c r="J410" i="4" s="1"/>
  <c r="G410" i="4"/>
  <c r="K410" i="4" s="1"/>
  <c r="B411" i="4"/>
  <c r="C411" i="4"/>
  <c r="D411" i="4"/>
  <c r="E411" i="4"/>
  <c r="F411" i="4"/>
  <c r="J411" i="4" s="1"/>
  <c r="G411" i="4"/>
  <c r="K411" i="4" s="1"/>
  <c r="B412" i="4"/>
  <c r="C412" i="4"/>
  <c r="D412" i="4"/>
  <c r="E412" i="4"/>
  <c r="F412" i="4"/>
  <c r="J412" i="4" s="1"/>
  <c r="G412" i="4"/>
  <c r="K412" i="4" s="1"/>
  <c r="B413" i="4"/>
  <c r="C413" i="4"/>
  <c r="D413" i="4"/>
  <c r="E413" i="4"/>
  <c r="F413" i="4"/>
  <c r="G413" i="4"/>
  <c r="K413" i="4" s="1"/>
  <c r="B414" i="4"/>
  <c r="C414" i="4"/>
  <c r="D414" i="4"/>
  <c r="E414" i="4"/>
  <c r="F414" i="4"/>
  <c r="J414" i="4" s="1"/>
  <c r="G414" i="4"/>
  <c r="K414" i="4" s="1"/>
  <c r="B415" i="4"/>
  <c r="C415" i="4"/>
  <c r="D415" i="4"/>
  <c r="E415" i="4"/>
  <c r="F415" i="4"/>
  <c r="J415" i="4" s="1"/>
  <c r="G415" i="4"/>
  <c r="K415" i="4" s="1"/>
  <c r="B416" i="4"/>
  <c r="C416" i="4"/>
  <c r="D416" i="4"/>
  <c r="E416" i="4"/>
  <c r="F416" i="4"/>
  <c r="J416" i="4" s="1"/>
  <c r="G416" i="4"/>
  <c r="K416" i="4" s="1"/>
  <c r="B417" i="4"/>
  <c r="C417" i="4"/>
  <c r="D417" i="4"/>
  <c r="E417" i="4"/>
  <c r="F417" i="4"/>
  <c r="J417" i="4" s="1"/>
  <c r="G417" i="4"/>
  <c r="K417" i="4" s="1"/>
  <c r="B418" i="4"/>
  <c r="C418" i="4"/>
  <c r="D418" i="4"/>
  <c r="E418" i="4"/>
  <c r="F418" i="4"/>
  <c r="J418" i="4" s="1"/>
  <c r="G418" i="4"/>
  <c r="K418" i="4" s="1"/>
  <c r="B419" i="4"/>
  <c r="C419" i="4"/>
  <c r="D419" i="4"/>
  <c r="E419" i="4"/>
  <c r="F419" i="4"/>
  <c r="J419" i="4" s="1"/>
  <c r="G419" i="4"/>
  <c r="K419" i="4" s="1"/>
  <c r="B420" i="4"/>
  <c r="C420" i="4"/>
  <c r="D420" i="4"/>
  <c r="E420" i="4"/>
  <c r="F420" i="4"/>
  <c r="J420" i="4" s="1"/>
  <c r="G420" i="4"/>
  <c r="K420" i="4" s="1"/>
  <c r="B421" i="4"/>
  <c r="C421" i="4"/>
  <c r="D421" i="4"/>
  <c r="E421" i="4"/>
  <c r="F421" i="4"/>
  <c r="J421" i="4" s="1"/>
  <c r="G421" i="4"/>
  <c r="K421" i="4" s="1"/>
  <c r="B422" i="4"/>
  <c r="C422" i="4"/>
  <c r="D422" i="4"/>
  <c r="E422" i="4"/>
  <c r="F422" i="4"/>
  <c r="J422" i="4" s="1"/>
  <c r="G422" i="4"/>
  <c r="K422" i="4" s="1"/>
  <c r="B423" i="4"/>
  <c r="C423" i="4"/>
  <c r="D423" i="4"/>
  <c r="E423" i="4"/>
  <c r="F423" i="4"/>
  <c r="G423" i="4"/>
  <c r="K423" i="4" s="1"/>
  <c r="B424" i="4"/>
  <c r="C424" i="4"/>
  <c r="D424" i="4"/>
  <c r="E424" i="4"/>
  <c r="F424" i="4"/>
  <c r="J424" i="4" s="1"/>
  <c r="G424" i="4"/>
  <c r="K424" i="4" s="1"/>
  <c r="B425" i="4"/>
  <c r="C425" i="4"/>
  <c r="D425" i="4"/>
  <c r="E425" i="4"/>
  <c r="F425" i="4"/>
  <c r="J425" i="4" s="1"/>
  <c r="G425" i="4"/>
  <c r="K425" i="4" s="1"/>
  <c r="B426" i="4"/>
  <c r="C426" i="4"/>
  <c r="D426" i="4"/>
  <c r="E426" i="4"/>
  <c r="F426" i="4"/>
  <c r="J426" i="4" s="1"/>
  <c r="G426" i="4"/>
  <c r="K426" i="4" s="1"/>
  <c r="B427" i="4"/>
  <c r="C427" i="4"/>
  <c r="D427" i="4"/>
  <c r="E427" i="4"/>
  <c r="F427" i="4"/>
  <c r="J427" i="4" s="1"/>
  <c r="G427" i="4"/>
  <c r="K427" i="4" s="1"/>
  <c r="B428" i="4"/>
  <c r="C428" i="4"/>
  <c r="D428" i="4"/>
  <c r="E428" i="4"/>
  <c r="F428" i="4"/>
  <c r="J428" i="4" s="1"/>
  <c r="G428" i="4"/>
  <c r="K428" i="4" s="1"/>
  <c r="B429" i="4"/>
  <c r="C429" i="4"/>
  <c r="D429" i="4"/>
  <c r="E429" i="4"/>
  <c r="F429" i="4"/>
  <c r="J429" i="4" s="1"/>
  <c r="G429" i="4"/>
  <c r="K429" i="4" s="1"/>
  <c r="B430" i="4"/>
  <c r="C430" i="4"/>
  <c r="D430" i="4"/>
  <c r="E430" i="4"/>
  <c r="F430" i="4"/>
  <c r="J430" i="4" s="1"/>
  <c r="G430" i="4"/>
  <c r="K430" i="4" s="1"/>
  <c r="B431" i="4"/>
  <c r="C431" i="4"/>
  <c r="D431" i="4"/>
  <c r="E431" i="4"/>
  <c r="F431" i="4"/>
  <c r="J431" i="4" s="1"/>
  <c r="G431" i="4"/>
  <c r="K431" i="4" s="1"/>
  <c r="B432" i="4"/>
  <c r="C432" i="4"/>
  <c r="D432" i="4"/>
  <c r="E432" i="4"/>
  <c r="F432" i="4"/>
  <c r="J432" i="4" s="1"/>
  <c r="G432" i="4"/>
  <c r="K432" i="4" s="1"/>
  <c r="B433" i="4"/>
  <c r="C433" i="4"/>
  <c r="D433" i="4"/>
  <c r="E433" i="4"/>
  <c r="F433" i="4"/>
  <c r="J433" i="4" s="1"/>
  <c r="G433" i="4"/>
  <c r="K433" i="4" s="1"/>
  <c r="B434" i="4"/>
  <c r="C434" i="4"/>
  <c r="D434" i="4"/>
  <c r="E434" i="4"/>
  <c r="F434" i="4"/>
  <c r="J434" i="4" s="1"/>
  <c r="G434" i="4"/>
  <c r="K434" i="4" s="1"/>
  <c r="B435" i="4"/>
  <c r="C435" i="4"/>
  <c r="D435" i="4"/>
  <c r="E435" i="4"/>
  <c r="F435" i="4"/>
  <c r="J435" i="4" s="1"/>
  <c r="G435" i="4"/>
  <c r="K435" i="4" s="1"/>
  <c r="B436" i="4"/>
  <c r="C436" i="4"/>
  <c r="D436" i="4"/>
  <c r="E436" i="4"/>
  <c r="F436" i="4"/>
  <c r="J436" i="4" s="1"/>
  <c r="G436" i="4"/>
  <c r="K436" i="4" s="1"/>
  <c r="B437" i="4"/>
  <c r="C437" i="4"/>
  <c r="D437" i="4"/>
  <c r="E437" i="4"/>
  <c r="F437" i="4"/>
  <c r="J437" i="4" s="1"/>
  <c r="G437" i="4"/>
  <c r="K437" i="4" s="1"/>
  <c r="B438" i="4"/>
  <c r="C438" i="4"/>
  <c r="D438" i="4"/>
  <c r="E438" i="4"/>
  <c r="F438" i="4"/>
  <c r="J438" i="4" s="1"/>
  <c r="G438" i="4"/>
  <c r="K438" i="4" s="1"/>
  <c r="B439" i="4"/>
  <c r="C439" i="4"/>
  <c r="D439" i="4"/>
  <c r="E439" i="4"/>
  <c r="F439" i="4"/>
  <c r="J439" i="4" s="1"/>
  <c r="G439" i="4"/>
  <c r="K439" i="4" s="1"/>
  <c r="B440" i="4"/>
  <c r="C440" i="4"/>
  <c r="D440" i="4"/>
  <c r="E440" i="4"/>
  <c r="F440" i="4"/>
  <c r="J440" i="4" s="1"/>
  <c r="G440" i="4"/>
  <c r="K440" i="4" s="1"/>
  <c r="B441" i="4"/>
  <c r="C441" i="4"/>
  <c r="D441" i="4"/>
  <c r="E441" i="4"/>
  <c r="F441" i="4"/>
  <c r="J441" i="4" s="1"/>
  <c r="G441" i="4"/>
  <c r="K441" i="4" s="1"/>
  <c r="B442" i="4"/>
  <c r="C442" i="4"/>
  <c r="D442" i="4"/>
  <c r="E442" i="4"/>
  <c r="F442" i="4"/>
  <c r="J442" i="4" s="1"/>
  <c r="G442" i="4"/>
  <c r="K442" i="4" s="1"/>
  <c r="B443" i="4"/>
  <c r="C443" i="4"/>
  <c r="D443" i="4"/>
  <c r="E443" i="4"/>
  <c r="F443" i="4"/>
  <c r="J443" i="4" s="1"/>
  <c r="G443" i="4"/>
  <c r="K443" i="4" s="1"/>
  <c r="B444" i="4"/>
  <c r="C444" i="4"/>
  <c r="D444" i="4"/>
  <c r="E444" i="4"/>
  <c r="F444" i="4"/>
  <c r="J444" i="4" s="1"/>
  <c r="G444" i="4"/>
  <c r="K444" i="4" s="1"/>
  <c r="B445" i="4"/>
  <c r="C445" i="4"/>
  <c r="D445" i="4"/>
  <c r="E445" i="4"/>
  <c r="F445" i="4"/>
  <c r="J445" i="4" s="1"/>
  <c r="G445" i="4"/>
  <c r="K445" i="4" s="1"/>
  <c r="B446" i="4"/>
  <c r="C446" i="4"/>
  <c r="D446" i="4"/>
  <c r="E446" i="4"/>
  <c r="F446" i="4"/>
  <c r="J446" i="4" s="1"/>
  <c r="G446" i="4"/>
  <c r="K446" i="4" s="1"/>
  <c r="B447" i="4"/>
  <c r="C447" i="4"/>
  <c r="D447" i="4"/>
  <c r="E447" i="4"/>
  <c r="F447" i="4"/>
  <c r="J447" i="4" s="1"/>
  <c r="G447" i="4"/>
  <c r="K447" i="4" s="1"/>
  <c r="B448" i="4"/>
  <c r="C448" i="4"/>
  <c r="D448" i="4"/>
  <c r="E448" i="4"/>
  <c r="F448" i="4"/>
  <c r="J448" i="4" s="1"/>
  <c r="G448" i="4"/>
  <c r="K448" i="4" s="1"/>
  <c r="B449" i="4"/>
  <c r="C449" i="4"/>
  <c r="D449" i="4"/>
  <c r="E449" i="4"/>
  <c r="F449" i="4"/>
  <c r="J449" i="4" s="1"/>
  <c r="G449" i="4"/>
  <c r="K449" i="4" s="1"/>
  <c r="B450" i="4"/>
  <c r="C450" i="4"/>
  <c r="D450" i="4"/>
  <c r="E450" i="4"/>
  <c r="F450" i="4"/>
  <c r="J450" i="4" s="1"/>
  <c r="G450" i="4"/>
  <c r="K450" i="4" s="1"/>
  <c r="B451" i="4"/>
  <c r="C451" i="4"/>
  <c r="D451" i="4"/>
  <c r="E451" i="4"/>
  <c r="F451" i="4"/>
  <c r="J451" i="4" s="1"/>
  <c r="G451" i="4"/>
  <c r="K451" i="4" s="1"/>
  <c r="B452" i="4"/>
  <c r="C452" i="4"/>
  <c r="D452" i="4"/>
  <c r="E452" i="4"/>
  <c r="F452" i="4"/>
  <c r="J452" i="4" s="1"/>
  <c r="G452" i="4"/>
  <c r="K452" i="4" s="1"/>
  <c r="B453" i="4"/>
  <c r="C453" i="4"/>
  <c r="D453" i="4"/>
  <c r="E453" i="4"/>
  <c r="F453" i="4"/>
  <c r="G453" i="4"/>
  <c r="K453" i="4" s="1"/>
  <c r="B454" i="4"/>
  <c r="C454" i="4"/>
  <c r="D454" i="4"/>
  <c r="E454" i="4"/>
  <c r="F454" i="4"/>
  <c r="J454" i="4" s="1"/>
  <c r="G454" i="4"/>
  <c r="K454" i="4" s="1"/>
  <c r="B455" i="4"/>
  <c r="C455" i="4"/>
  <c r="D455" i="4"/>
  <c r="E455" i="4"/>
  <c r="F455" i="4"/>
  <c r="J455" i="4" s="1"/>
  <c r="G455" i="4"/>
  <c r="K455" i="4" s="1"/>
  <c r="B456" i="4"/>
  <c r="C456" i="4"/>
  <c r="D456" i="4"/>
  <c r="E456" i="4"/>
  <c r="F456" i="4"/>
  <c r="J456" i="4" s="1"/>
  <c r="G456" i="4"/>
  <c r="K456" i="4" s="1"/>
  <c r="B457" i="4"/>
  <c r="C457" i="4"/>
  <c r="D457" i="4"/>
  <c r="E457" i="4"/>
  <c r="F457" i="4"/>
  <c r="J457" i="4" s="1"/>
  <c r="G457" i="4"/>
  <c r="K457" i="4" s="1"/>
  <c r="B458" i="4"/>
  <c r="C458" i="4"/>
  <c r="D458" i="4"/>
  <c r="E458" i="4"/>
  <c r="F458" i="4"/>
  <c r="J458" i="4" s="1"/>
  <c r="G458" i="4"/>
  <c r="K458" i="4" s="1"/>
  <c r="B459" i="4"/>
  <c r="C459" i="4"/>
  <c r="D459" i="4"/>
  <c r="E459" i="4"/>
  <c r="F459" i="4"/>
  <c r="J459" i="4" s="1"/>
  <c r="G459" i="4"/>
  <c r="K459" i="4" s="1"/>
  <c r="B460" i="4"/>
  <c r="C460" i="4"/>
  <c r="D460" i="4"/>
  <c r="E460" i="4"/>
  <c r="F460" i="4"/>
  <c r="J460" i="4" s="1"/>
  <c r="G460" i="4"/>
  <c r="K460" i="4" s="1"/>
  <c r="B461" i="4"/>
  <c r="C461" i="4"/>
  <c r="D461" i="4"/>
  <c r="E461" i="4"/>
  <c r="F461" i="4"/>
  <c r="J461" i="4" s="1"/>
  <c r="G461" i="4"/>
  <c r="K461" i="4" s="1"/>
  <c r="B462" i="4"/>
  <c r="C462" i="4"/>
  <c r="D462" i="4"/>
  <c r="E462" i="4"/>
  <c r="F462" i="4"/>
  <c r="J462" i="4" s="1"/>
  <c r="G462" i="4"/>
  <c r="K462" i="4" s="1"/>
  <c r="B463" i="4"/>
  <c r="C463" i="4"/>
  <c r="D463" i="4"/>
  <c r="E463" i="4"/>
  <c r="F463" i="4"/>
  <c r="J463" i="4" s="1"/>
  <c r="G463" i="4"/>
  <c r="K463" i="4" s="1"/>
  <c r="B464" i="4"/>
  <c r="C464" i="4"/>
  <c r="D464" i="4"/>
  <c r="E464" i="4"/>
  <c r="F464" i="4"/>
  <c r="J464" i="4" s="1"/>
  <c r="G464" i="4"/>
  <c r="K464" i="4" s="1"/>
  <c r="B465" i="4"/>
  <c r="C465" i="4"/>
  <c r="D465" i="4"/>
  <c r="E465" i="4"/>
  <c r="F465" i="4"/>
  <c r="J465" i="4" s="1"/>
  <c r="G465" i="4"/>
  <c r="K465" i="4" s="1"/>
  <c r="B466" i="4"/>
  <c r="C466" i="4"/>
  <c r="D466" i="4"/>
  <c r="E466" i="4"/>
  <c r="F466" i="4"/>
  <c r="J466" i="4" s="1"/>
  <c r="G466" i="4"/>
  <c r="K466" i="4" s="1"/>
  <c r="B467" i="4"/>
  <c r="C467" i="4"/>
  <c r="D467" i="4"/>
  <c r="E467" i="4"/>
  <c r="F467" i="4"/>
  <c r="J467" i="4" s="1"/>
  <c r="G467" i="4"/>
  <c r="K467" i="4" s="1"/>
  <c r="B468" i="4"/>
  <c r="C468" i="4"/>
  <c r="D468" i="4"/>
  <c r="E468" i="4"/>
  <c r="F468" i="4"/>
  <c r="J468" i="4" s="1"/>
  <c r="G468" i="4"/>
  <c r="K468" i="4" s="1"/>
  <c r="B469" i="4"/>
  <c r="C469" i="4"/>
  <c r="D469" i="4"/>
  <c r="E469" i="4"/>
  <c r="F469" i="4"/>
  <c r="J469" i="4" s="1"/>
  <c r="G469" i="4"/>
  <c r="K469" i="4" s="1"/>
  <c r="B470" i="4"/>
  <c r="C470" i="4"/>
  <c r="D470" i="4"/>
  <c r="E470" i="4"/>
  <c r="F470" i="4"/>
  <c r="J470" i="4" s="1"/>
  <c r="G470" i="4"/>
  <c r="K470" i="4" s="1"/>
  <c r="B471" i="4"/>
  <c r="C471" i="4"/>
  <c r="D471" i="4"/>
  <c r="E471" i="4"/>
  <c r="F471" i="4"/>
  <c r="J471" i="4" s="1"/>
  <c r="G471" i="4"/>
  <c r="K471" i="4" s="1"/>
  <c r="B472" i="4"/>
  <c r="C472" i="4"/>
  <c r="D472" i="4"/>
  <c r="E472" i="4"/>
  <c r="F472" i="4"/>
  <c r="J472" i="4" s="1"/>
  <c r="G472" i="4"/>
  <c r="K472" i="4" s="1"/>
  <c r="B473" i="4"/>
  <c r="C473" i="4"/>
  <c r="D473" i="4"/>
  <c r="E473" i="4"/>
  <c r="F473" i="4"/>
  <c r="J473" i="4" s="1"/>
  <c r="G473" i="4"/>
  <c r="K473" i="4" s="1"/>
  <c r="B474" i="4"/>
  <c r="C474" i="4"/>
  <c r="D474" i="4"/>
  <c r="E474" i="4"/>
  <c r="F474" i="4"/>
  <c r="J474" i="4" s="1"/>
  <c r="G474" i="4"/>
  <c r="K474" i="4" s="1"/>
  <c r="B475" i="4"/>
  <c r="C475" i="4"/>
  <c r="D475" i="4"/>
  <c r="E475" i="4"/>
  <c r="F475" i="4"/>
  <c r="J475" i="4" s="1"/>
  <c r="G475" i="4"/>
  <c r="K475" i="4" s="1"/>
  <c r="B476" i="4"/>
  <c r="C476" i="4"/>
  <c r="D476" i="4"/>
  <c r="E476" i="4"/>
  <c r="F476" i="4"/>
  <c r="J476" i="4" s="1"/>
  <c r="G476" i="4"/>
  <c r="K476" i="4" s="1"/>
  <c r="B477" i="4"/>
  <c r="C477" i="4"/>
  <c r="D477" i="4"/>
  <c r="E477" i="4"/>
  <c r="F477" i="4"/>
  <c r="J477" i="4" s="1"/>
  <c r="G477" i="4"/>
  <c r="K477" i="4" s="1"/>
  <c r="B478" i="4"/>
  <c r="C478" i="4"/>
  <c r="D478" i="4"/>
  <c r="E478" i="4"/>
  <c r="F478" i="4"/>
  <c r="J478" i="4" s="1"/>
  <c r="G478" i="4"/>
  <c r="K478" i="4" s="1"/>
  <c r="B479" i="4"/>
  <c r="C479" i="4"/>
  <c r="D479" i="4"/>
  <c r="E479" i="4"/>
  <c r="F479" i="4"/>
  <c r="J479" i="4" s="1"/>
  <c r="G479" i="4"/>
  <c r="K479" i="4" s="1"/>
  <c r="B480" i="4"/>
  <c r="C480" i="4"/>
  <c r="D480" i="4"/>
  <c r="E480" i="4"/>
  <c r="F480" i="4"/>
  <c r="J480" i="4" s="1"/>
  <c r="G480" i="4"/>
  <c r="K480" i="4" s="1"/>
  <c r="B481" i="4"/>
  <c r="C481" i="4"/>
  <c r="D481" i="4"/>
  <c r="E481" i="4"/>
  <c r="F481" i="4"/>
  <c r="J481" i="4" s="1"/>
  <c r="G481" i="4"/>
  <c r="K481" i="4" s="1"/>
  <c r="B482" i="4"/>
  <c r="C482" i="4"/>
  <c r="D482" i="4"/>
  <c r="E482" i="4"/>
  <c r="F482" i="4"/>
  <c r="J482" i="4" s="1"/>
  <c r="G482" i="4"/>
  <c r="K482" i="4" s="1"/>
  <c r="B483" i="4"/>
  <c r="C483" i="4"/>
  <c r="D483" i="4"/>
  <c r="E483" i="4"/>
  <c r="F483" i="4"/>
  <c r="J483" i="4" s="1"/>
  <c r="G483" i="4"/>
  <c r="K483" i="4" s="1"/>
  <c r="B484" i="4"/>
  <c r="C484" i="4"/>
  <c r="D484" i="4"/>
  <c r="E484" i="4"/>
  <c r="F484" i="4"/>
  <c r="J484" i="4" s="1"/>
  <c r="G484" i="4"/>
  <c r="K484" i="4" s="1"/>
  <c r="B485" i="4"/>
  <c r="C485" i="4"/>
  <c r="D485" i="4"/>
  <c r="E485" i="4"/>
  <c r="F485" i="4"/>
  <c r="J485" i="4" s="1"/>
  <c r="G485" i="4"/>
  <c r="K485" i="4" s="1"/>
  <c r="B486" i="4"/>
  <c r="C486" i="4"/>
  <c r="D486" i="4"/>
  <c r="E486" i="4"/>
  <c r="F486" i="4"/>
  <c r="J486" i="4" s="1"/>
  <c r="G486" i="4"/>
  <c r="K486" i="4" s="1"/>
  <c r="B487" i="4"/>
  <c r="C487" i="4"/>
  <c r="D487" i="4"/>
  <c r="E487" i="4"/>
  <c r="F487" i="4"/>
  <c r="J487" i="4" s="1"/>
  <c r="G487" i="4"/>
  <c r="K487" i="4" s="1"/>
  <c r="B488" i="4"/>
  <c r="C488" i="4"/>
  <c r="D488" i="4"/>
  <c r="E488" i="4"/>
  <c r="F488" i="4"/>
  <c r="J488" i="4" s="1"/>
  <c r="G488" i="4"/>
  <c r="K488" i="4" s="1"/>
  <c r="B489" i="4"/>
  <c r="C489" i="4"/>
  <c r="D489" i="4"/>
  <c r="E489" i="4"/>
  <c r="F489" i="4"/>
  <c r="J489" i="4" s="1"/>
  <c r="G489" i="4"/>
  <c r="K489" i="4" s="1"/>
  <c r="B490" i="4"/>
  <c r="C490" i="4"/>
  <c r="D490" i="4"/>
  <c r="E490" i="4"/>
  <c r="F490" i="4"/>
  <c r="J490" i="4" s="1"/>
  <c r="G490" i="4"/>
  <c r="K490" i="4" s="1"/>
  <c r="B491" i="4"/>
  <c r="C491" i="4"/>
  <c r="D491" i="4"/>
  <c r="E491" i="4"/>
  <c r="F491" i="4"/>
  <c r="J491" i="4" s="1"/>
  <c r="G491" i="4"/>
  <c r="K491" i="4" s="1"/>
  <c r="B492" i="4"/>
  <c r="C492" i="4"/>
  <c r="D492" i="4"/>
  <c r="E492" i="4"/>
  <c r="F492" i="4"/>
  <c r="J492" i="4" s="1"/>
  <c r="G492" i="4"/>
  <c r="K492" i="4" s="1"/>
  <c r="B493" i="4"/>
  <c r="C493" i="4"/>
  <c r="D493" i="4"/>
  <c r="E493" i="4"/>
  <c r="F493" i="4"/>
  <c r="J493" i="4" s="1"/>
  <c r="G493" i="4"/>
  <c r="K493" i="4" s="1"/>
  <c r="B494" i="4"/>
  <c r="C494" i="4"/>
  <c r="D494" i="4"/>
  <c r="E494" i="4"/>
  <c r="F494" i="4"/>
  <c r="J494" i="4" s="1"/>
  <c r="G494" i="4"/>
  <c r="K494" i="4" s="1"/>
  <c r="B495" i="4"/>
  <c r="C495" i="4"/>
  <c r="D495" i="4"/>
  <c r="E495" i="4"/>
  <c r="F495" i="4"/>
  <c r="J495" i="4" s="1"/>
  <c r="G495" i="4"/>
  <c r="K495" i="4" s="1"/>
  <c r="B496" i="4"/>
  <c r="C496" i="4"/>
  <c r="D496" i="4"/>
  <c r="E496" i="4"/>
  <c r="F496" i="4"/>
  <c r="J496" i="4" s="1"/>
  <c r="G496" i="4"/>
  <c r="K496" i="4" s="1"/>
  <c r="B497" i="4"/>
  <c r="C497" i="4"/>
  <c r="D497" i="4"/>
  <c r="E497" i="4"/>
  <c r="F497" i="4"/>
  <c r="J497" i="4" s="1"/>
  <c r="G497" i="4"/>
  <c r="K497" i="4" s="1"/>
  <c r="B498" i="4"/>
  <c r="C498" i="4"/>
  <c r="D498" i="4"/>
  <c r="E498" i="4"/>
  <c r="F498" i="4"/>
  <c r="J498" i="4" s="1"/>
  <c r="G498" i="4"/>
  <c r="K498" i="4" s="1"/>
  <c r="B499" i="4"/>
  <c r="C499" i="4"/>
  <c r="D499" i="4"/>
  <c r="E499" i="4"/>
  <c r="F499" i="4"/>
  <c r="J499" i="4" s="1"/>
  <c r="G499" i="4"/>
  <c r="K499" i="4" s="1"/>
  <c r="B500" i="4"/>
  <c r="C500" i="4"/>
  <c r="D500" i="4"/>
  <c r="E500" i="4"/>
  <c r="F500" i="4"/>
  <c r="J500" i="4" s="1"/>
  <c r="G500" i="4"/>
  <c r="K500" i="4" s="1"/>
  <c r="B501" i="4"/>
  <c r="C501" i="4"/>
  <c r="D501" i="4"/>
  <c r="E501" i="4"/>
  <c r="F501" i="4"/>
  <c r="J501" i="4" s="1"/>
  <c r="G501" i="4"/>
  <c r="K501" i="4" s="1"/>
  <c r="B502" i="4"/>
  <c r="C502" i="4"/>
  <c r="D502" i="4"/>
  <c r="E502" i="4"/>
  <c r="F502" i="4"/>
  <c r="J502" i="4" s="1"/>
  <c r="G502" i="4"/>
  <c r="K502" i="4" s="1"/>
  <c r="B503" i="4"/>
  <c r="C503" i="4"/>
  <c r="D503" i="4"/>
  <c r="E503" i="4"/>
  <c r="F503" i="4"/>
  <c r="J503" i="4" s="1"/>
  <c r="G503" i="4"/>
  <c r="K503" i="4" s="1"/>
  <c r="B504" i="4"/>
  <c r="C504" i="4"/>
  <c r="D504" i="4"/>
  <c r="E504" i="4"/>
  <c r="F504" i="4"/>
  <c r="J504" i="4" s="1"/>
  <c r="G504" i="4"/>
  <c r="K504" i="4" s="1"/>
  <c r="B505" i="4"/>
  <c r="C505" i="4"/>
  <c r="D505" i="4"/>
  <c r="E505" i="4"/>
  <c r="F505" i="4"/>
  <c r="J505" i="4" s="1"/>
  <c r="G505" i="4"/>
  <c r="K505" i="4" s="1"/>
  <c r="B506" i="4"/>
  <c r="C506" i="4"/>
  <c r="D506" i="4"/>
  <c r="E506" i="4"/>
  <c r="F506" i="4"/>
  <c r="J506" i="4" s="1"/>
  <c r="G506" i="4"/>
  <c r="K506" i="4" s="1"/>
  <c r="B507" i="4"/>
  <c r="C507" i="4"/>
  <c r="D507" i="4"/>
  <c r="E507" i="4"/>
  <c r="F507" i="4"/>
  <c r="J507" i="4" s="1"/>
  <c r="G507" i="4"/>
  <c r="K507" i="4" s="1"/>
  <c r="B508" i="4"/>
  <c r="C508" i="4"/>
  <c r="D508" i="4"/>
  <c r="E508" i="4"/>
  <c r="F508" i="4"/>
  <c r="J508" i="4" s="1"/>
  <c r="G508" i="4"/>
  <c r="K508" i="4" s="1"/>
  <c r="B509" i="4"/>
  <c r="C509" i="4"/>
  <c r="D509" i="4"/>
  <c r="E509" i="4"/>
  <c r="F509" i="4"/>
  <c r="J509" i="4" s="1"/>
  <c r="G509" i="4"/>
  <c r="K509" i="4" s="1"/>
  <c r="B510" i="4"/>
  <c r="C510" i="4"/>
  <c r="D510" i="4"/>
  <c r="E510" i="4"/>
  <c r="F510" i="4"/>
  <c r="J510" i="4" s="1"/>
  <c r="G510" i="4"/>
  <c r="K510" i="4" s="1"/>
  <c r="B511" i="4"/>
  <c r="C511" i="4"/>
  <c r="D511" i="4"/>
  <c r="E511" i="4"/>
  <c r="F511" i="4"/>
  <c r="J511" i="4" s="1"/>
  <c r="G511" i="4"/>
  <c r="K511" i="4" s="1"/>
  <c r="B512" i="4"/>
  <c r="C512" i="4"/>
  <c r="D512" i="4"/>
  <c r="E512" i="4"/>
  <c r="F512" i="4"/>
  <c r="J512" i="4" s="1"/>
  <c r="G512" i="4"/>
  <c r="K512" i="4" s="1"/>
  <c r="B513" i="4"/>
  <c r="C513" i="4"/>
  <c r="D513" i="4"/>
  <c r="E513" i="4"/>
  <c r="F513" i="4"/>
  <c r="J513" i="4" s="1"/>
  <c r="G513" i="4"/>
  <c r="K513" i="4" s="1"/>
  <c r="B514" i="4"/>
  <c r="C514" i="4"/>
  <c r="D514" i="4"/>
  <c r="E514" i="4"/>
  <c r="F514" i="4"/>
  <c r="J514" i="4" s="1"/>
  <c r="G514" i="4"/>
  <c r="K514" i="4" s="1"/>
  <c r="B515" i="4"/>
  <c r="C515" i="4"/>
  <c r="D515" i="4"/>
  <c r="E515" i="4"/>
  <c r="F515" i="4"/>
  <c r="J515" i="4" s="1"/>
  <c r="G515" i="4"/>
  <c r="K515" i="4" s="1"/>
  <c r="B516" i="4"/>
  <c r="C516" i="4"/>
  <c r="D516" i="4"/>
  <c r="E516" i="4"/>
  <c r="F516" i="4"/>
  <c r="J516" i="4" s="1"/>
  <c r="G516" i="4"/>
  <c r="K516" i="4" s="1"/>
  <c r="B517" i="4"/>
  <c r="C517" i="4"/>
  <c r="D517" i="4"/>
  <c r="E517" i="4"/>
  <c r="F517" i="4"/>
  <c r="J517" i="4" s="1"/>
  <c r="G517" i="4"/>
  <c r="K517" i="4" s="1"/>
  <c r="B518" i="4"/>
  <c r="C518" i="4"/>
  <c r="D518" i="4"/>
  <c r="E518" i="4"/>
  <c r="F518" i="4"/>
  <c r="J518" i="4" s="1"/>
  <c r="G518" i="4"/>
  <c r="K518" i="4" s="1"/>
  <c r="B519" i="4"/>
  <c r="C519" i="4"/>
  <c r="D519" i="4"/>
  <c r="E519" i="4"/>
  <c r="F519" i="4"/>
  <c r="J519" i="4" s="1"/>
  <c r="G519" i="4"/>
  <c r="K519" i="4" s="1"/>
  <c r="B520" i="4"/>
  <c r="C520" i="4"/>
  <c r="D520" i="4"/>
  <c r="E520" i="4"/>
  <c r="F520" i="4"/>
  <c r="J520" i="4" s="1"/>
  <c r="G520" i="4"/>
  <c r="K520" i="4" s="1"/>
  <c r="B521" i="4"/>
  <c r="C521" i="4"/>
  <c r="D521" i="4"/>
  <c r="E521" i="4"/>
  <c r="F521" i="4"/>
  <c r="J521" i="4" s="1"/>
  <c r="G521" i="4"/>
  <c r="K521" i="4" s="1"/>
  <c r="B522" i="4"/>
  <c r="C522" i="4"/>
  <c r="D522" i="4"/>
  <c r="E522" i="4"/>
  <c r="F522" i="4"/>
  <c r="J522" i="4" s="1"/>
  <c r="G522" i="4"/>
  <c r="K522" i="4" s="1"/>
  <c r="B523" i="4"/>
  <c r="C523" i="4"/>
  <c r="D523" i="4"/>
  <c r="E523" i="4"/>
  <c r="F523" i="4"/>
  <c r="J523" i="4" s="1"/>
  <c r="G523" i="4"/>
  <c r="K523" i="4" s="1"/>
  <c r="B524" i="4"/>
  <c r="C524" i="4"/>
  <c r="D524" i="4"/>
  <c r="E524" i="4"/>
  <c r="F524" i="4"/>
  <c r="J524" i="4" s="1"/>
  <c r="G524" i="4"/>
  <c r="K524" i="4" s="1"/>
  <c r="B525" i="4"/>
  <c r="C525" i="4"/>
  <c r="D525" i="4"/>
  <c r="E525" i="4"/>
  <c r="F525" i="4"/>
  <c r="J525" i="4" s="1"/>
  <c r="G525" i="4"/>
  <c r="K525" i="4" s="1"/>
  <c r="B526" i="4"/>
  <c r="C526" i="4"/>
  <c r="D526" i="4"/>
  <c r="E526" i="4"/>
  <c r="F526" i="4"/>
  <c r="J526" i="4" s="1"/>
  <c r="G526" i="4"/>
  <c r="K526" i="4" s="1"/>
  <c r="B527" i="4"/>
  <c r="C527" i="4"/>
  <c r="D527" i="4"/>
  <c r="E527" i="4"/>
  <c r="F527" i="4"/>
  <c r="G527" i="4"/>
  <c r="K527" i="4" s="1"/>
  <c r="B528" i="4"/>
  <c r="C528" i="4"/>
  <c r="D528" i="4"/>
  <c r="E528" i="4"/>
  <c r="F528" i="4"/>
  <c r="J528" i="4" s="1"/>
  <c r="G528" i="4"/>
  <c r="K528" i="4" s="1"/>
  <c r="B529" i="4"/>
  <c r="C529" i="4"/>
  <c r="D529" i="4"/>
  <c r="E529" i="4"/>
  <c r="F529" i="4"/>
  <c r="J529" i="4" s="1"/>
  <c r="G529" i="4"/>
  <c r="K529" i="4" s="1"/>
  <c r="B530" i="4"/>
  <c r="C530" i="4"/>
  <c r="D530" i="4"/>
  <c r="E530" i="4"/>
  <c r="F530" i="4"/>
  <c r="J530" i="4" s="1"/>
  <c r="G530" i="4"/>
  <c r="K530" i="4" s="1"/>
  <c r="B531" i="4"/>
  <c r="C531" i="4"/>
  <c r="D531" i="4"/>
  <c r="E531" i="4"/>
  <c r="F531" i="4"/>
  <c r="J531" i="4" s="1"/>
  <c r="G531" i="4"/>
  <c r="K531" i="4" s="1"/>
  <c r="B532" i="4"/>
  <c r="C532" i="4"/>
  <c r="D532" i="4"/>
  <c r="E532" i="4"/>
  <c r="F532" i="4"/>
  <c r="J532" i="4" s="1"/>
  <c r="G532" i="4"/>
  <c r="K532" i="4" s="1"/>
  <c r="B533" i="4"/>
  <c r="C533" i="4"/>
  <c r="D533" i="4"/>
  <c r="E533" i="4"/>
  <c r="F533" i="4"/>
  <c r="J533" i="4" s="1"/>
  <c r="G533" i="4"/>
  <c r="K533" i="4" s="1"/>
  <c r="B534" i="4"/>
  <c r="C534" i="4"/>
  <c r="D534" i="4"/>
  <c r="E534" i="4"/>
  <c r="F534" i="4"/>
  <c r="J534" i="4" s="1"/>
  <c r="G534" i="4"/>
  <c r="K534" i="4" s="1"/>
  <c r="B535" i="4"/>
  <c r="C535" i="4"/>
  <c r="D535" i="4"/>
  <c r="E535" i="4"/>
  <c r="F535" i="4"/>
  <c r="J535" i="4" s="1"/>
  <c r="G535" i="4"/>
  <c r="K535" i="4" s="1"/>
  <c r="B536" i="4"/>
  <c r="C536" i="4"/>
  <c r="D536" i="4"/>
  <c r="E536" i="4"/>
  <c r="F536" i="4"/>
  <c r="J536" i="4" s="1"/>
  <c r="G536" i="4"/>
  <c r="K536" i="4" s="1"/>
  <c r="B537" i="4"/>
  <c r="C537" i="4"/>
  <c r="D537" i="4"/>
  <c r="E537" i="4"/>
  <c r="F537" i="4"/>
  <c r="J537" i="4" s="1"/>
  <c r="G537" i="4"/>
  <c r="K537" i="4" s="1"/>
  <c r="B538" i="4"/>
  <c r="C538" i="4"/>
  <c r="D538" i="4"/>
  <c r="E538" i="4"/>
  <c r="F538" i="4"/>
  <c r="J538" i="4" s="1"/>
  <c r="G538" i="4"/>
  <c r="K538" i="4" s="1"/>
  <c r="B539" i="4"/>
  <c r="C539" i="4"/>
  <c r="D539" i="4"/>
  <c r="E539" i="4"/>
  <c r="F539" i="4"/>
  <c r="J539" i="4" s="1"/>
  <c r="G539" i="4"/>
  <c r="K539" i="4" s="1"/>
  <c r="B540" i="4"/>
  <c r="C540" i="4"/>
  <c r="D540" i="4"/>
  <c r="E540" i="4"/>
  <c r="F540" i="4"/>
  <c r="J540" i="4" s="1"/>
  <c r="G540" i="4"/>
  <c r="K540" i="4" s="1"/>
  <c r="B541" i="4"/>
  <c r="C541" i="4"/>
  <c r="D541" i="4"/>
  <c r="E541" i="4"/>
  <c r="F541" i="4"/>
  <c r="J541" i="4" s="1"/>
  <c r="G541" i="4"/>
  <c r="K541" i="4" s="1"/>
  <c r="B542" i="4"/>
  <c r="C542" i="4"/>
  <c r="D542" i="4"/>
  <c r="E542" i="4"/>
  <c r="F542" i="4"/>
  <c r="J542" i="4" s="1"/>
  <c r="G542" i="4"/>
  <c r="K542" i="4" s="1"/>
  <c r="B543" i="4"/>
  <c r="C543" i="4"/>
  <c r="D543" i="4"/>
  <c r="E543" i="4"/>
  <c r="F543" i="4"/>
  <c r="J543" i="4" s="1"/>
  <c r="G543" i="4"/>
  <c r="K543" i="4" s="1"/>
  <c r="B544" i="4"/>
  <c r="C544" i="4"/>
  <c r="D544" i="4"/>
  <c r="E544" i="4"/>
  <c r="F544" i="4"/>
  <c r="J544" i="4" s="1"/>
  <c r="G544" i="4"/>
  <c r="K544" i="4" s="1"/>
  <c r="B545" i="4"/>
  <c r="C545" i="4"/>
  <c r="D545" i="4"/>
  <c r="E545" i="4"/>
  <c r="F545" i="4"/>
  <c r="J545" i="4" s="1"/>
  <c r="G545" i="4"/>
  <c r="K545" i="4" s="1"/>
  <c r="B546" i="4"/>
  <c r="C546" i="4"/>
  <c r="D546" i="4"/>
  <c r="E546" i="4"/>
  <c r="F546" i="4"/>
  <c r="J546" i="4" s="1"/>
  <c r="G546" i="4"/>
  <c r="K546" i="4" s="1"/>
  <c r="B547" i="4"/>
  <c r="C547" i="4"/>
  <c r="D547" i="4"/>
  <c r="E547" i="4"/>
  <c r="F547" i="4"/>
  <c r="J547" i="4" s="1"/>
  <c r="G547" i="4"/>
  <c r="K547" i="4" s="1"/>
  <c r="B548" i="4"/>
  <c r="C548" i="4"/>
  <c r="D548" i="4"/>
  <c r="E548" i="4"/>
  <c r="F548" i="4"/>
  <c r="J548" i="4" s="1"/>
  <c r="G548" i="4"/>
  <c r="K548" i="4" s="1"/>
  <c r="B549" i="4"/>
  <c r="C549" i="4"/>
  <c r="D549" i="4"/>
  <c r="E549" i="4"/>
  <c r="F549" i="4"/>
  <c r="J549" i="4" s="1"/>
  <c r="G549" i="4"/>
  <c r="K549" i="4" s="1"/>
  <c r="B550" i="4"/>
  <c r="C550" i="4"/>
  <c r="D550" i="4"/>
  <c r="E550" i="4"/>
  <c r="F550" i="4"/>
  <c r="J550" i="4" s="1"/>
  <c r="G550" i="4"/>
  <c r="K550" i="4" s="1"/>
  <c r="B551" i="4"/>
  <c r="C551" i="4"/>
  <c r="D551" i="4"/>
  <c r="E551" i="4"/>
  <c r="F551" i="4"/>
  <c r="J551" i="4" s="1"/>
  <c r="G551" i="4"/>
  <c r="K551" i="4" s="1"/>
  <c r="B552" i="4"/>
  <c r="C552" i="4"/>
  <c r="D552" i="4"/>
  <c r="E552" i="4"/>
  <c r="F552" i="4"/>
  <c r="J552" i="4" s="1"/>
  <c r="G552" i="4"/>
  <c r="K552" i="4" s="1"/>
  <c r="B553" i="4"/>
  <c r="C553" i="4"/>
  <c r="D553" i="4"/>
  <c r="E553" i="4"/>
  <c r="F553" i="4"/>
  <c r="J553" i="4" s="1"/>
  <c r="G553" i="4"/>
  <c r="K553" i="4" s="1"/>
  <c r="B554" i="4"/>
  <c r="C554" i="4"/>
  <c r="D554" i="4"/>
  <c r="E554" i="4"/>
  <c r="F554" i="4"/>
  <c r="J554" i="4" s="1"/>
  <c r="G554" i="4"/>
  <c r="K554" i="4" s="1"/>
  <c r="B555" i="4"/>
  <c r="C555" i="4"/>
  <c r="D555" i="4"/>
  <c r="E555" i="4"/>
  <c r="F555" i="4"/>
  <c r="J555" i="4" s="1"/>
  <c r="G555" i="4"/>
  <c r="K555" i="4" s="1"/>
  <c r="B556" i="4"/>
  <c r="C556" i="4"/>
  <c r="D556" i="4"/>
  <c r="E556" i="4"/>
  <c r="F556" i="4"/>
  <c r="J556" i="4" s="1"/>
  <c r="G556" i="4"/>
  <c r="K556" i="4" s="1"/>
  <c r="B557" i="4"/>
  <c r="C557" i="4"/>
  <c r="D557" i="4"/>
  <c r="E557" i="4"/>
  <c r="F557" i="4"/>
  <c r="J557" i="4" s="1"/>
  <c r="G557" i="4"/>
  <c r="K557" i="4" s="1"/>
  <c r="B558" i="4"/>
  <c r="C558" i="4"/>
  <c r="D558" i="4"/>
  <c r="E558" i="4"/>
  <c r="F558" i="4"/>
  <c r="J558" i="4" s="1"/>
  <c r="G558" i="4"/>
  <c r="K558" i="4" s="1"/>
  <c r="B559" i="4"/>
  <c r="C559" i="4"/>
  <c r="D559" i="4"/>
  <c r="E559" i="4"/>
  <c r="F559" i="4"/>
  <c r="J559" i="4" s="1"/>
  <c r="G559" i="4"/>
  <c r="K559" i="4" s="1"/>
  <c r="B560" i="4"/>
  <c r="C560" i="4"/>
  <c r="D560" i="4"/>
  <c r="E560" i="4"/>
  <c r="F560" i="4"/>
  <c r="J560" i="4" s="1"/>
  <c r="G560" i="4"/>
  <c r="K560" i="4" s="1"/>
  <c r="B561" i="4"/>
  <c r="C561" i="4"/>
  <c r="D561" i="4"/>
  <c r="E561" i="4"/>
  <c r="F561" i="4"/>
  <c r="J561" i="4" s="1"/>
  <c r="G561" i="4"/>
  <c r="K561" i="4" s="1"/>
  <c r="B562" i="4"/>
  <c r="C562" i="4"/>
  <c r="D562" i="4"/>
  <c r="E562" i="4"/>
  <c r="F562" i="4"/>
  <c r="J562" i="4" s="1"/>
  <c r="G562" i="4"/>
  <c r="K562" i="4" s="1"/>
  <c r="B563" i="4"/>
  <c r="C563" i="4"/>
  <c r="D563" i="4"/>
  <c r="E563" i="4"/>
  <c r="F563" i="4"/>
  <c r="J563" i="4" s="1"/>
  <c r="G563" i="4"/>
  <c r="K563" i="4" s="1"/>
  <c r="B564" i="4"/>
  <c r="C564" i="4"/>
  <c r="D564" i="4"/>
  <c r="E564" i="4"/>
  <c r="F564" i="4"/>
  <c r="J564" i="4" s="1"/>
  <c r="G564" i="4"/>
  <c r="K564" i="4" s="1"/>
  <c r="B565" i="4"/>
  <c r="C565" i="4"/>
  <c r="D565" i="4"/>
  <c r="E565" i="4"/>
  <c r="F565" i="4"/>
  <c r="J565" i="4" s="1"/>
  <c r="G565" i="4"/>
  <c r="K565" i="4" s="1"/>
  <c r="B566" i="4"/>
  <c r="C566" i="4"/>
  <c r="D566" i="4"/>
  <c r="E566" i="4"/>
  <c r="F566" i="4"/>
  <c r="J566" i="4" s="1"/>
  <c r="G566" i="4"/>
  <c r="K566" i="4" s="1"/>
  <c r="B567" i="4"/>
  <c r="C567" i="4"/>
  <c r="D567" i="4"/>
  <c r="E567" i="4"/>
  <c r="F567" i="4"/>
  <c r="J567" i="4" s="1"/>
  <c r="G567" i="4"/>
  <c r="K567" i="4" s="1"/>
  <c r="B568" i="4"/>
  <c r="C568" i="4"/>
  <c r="D568" i="4"/>
  <c r="E568" i="4"/>
  <c r="F568" i="4"/>
  <c r="J568" i="4" s="1"/>
  <c r="G568" i="4"/>
  <c r="K568" i="4" s="1"/>
  <c r="B569" i="4"/>
  <c r="C569" i="4"/>
  <c r="D569" i="4"/>
  <c r="E569" i="4"/>
  <c r="F569" i="4"/>
  <c r="J569" i="4" s="1"/>
  <c r="G569" i="4"/>
  <c r="K569" i="4" s="1"/>
  <c r="B570" i="4"/>
  <c r="C570" i="4"/>
  <c r="D570" i="4"/>
  <c r="E570" i="4"/>
  <c r="F570" i="4"/>
  <c r="J570" i="4" s="1"/>
  <c r="G570" i="4"/>
  <c r="K570" i="4" s="1"/>
  <c r="B571" i="4"/>
  <c r="C571" i="4"/>
  <c r="D571" i="4"/>
  <c r="E571" i="4"/>
  <c r="F571" i="4"/>
  <c r="J571" i="4" s="1"/>
  <c r="G571" i="4"/>
  <c r="K571" i="4" s="1"/>
  <c r="B572" i="4"/>
  <c r="C572" i="4"/>
  <c r="D572" i="4"/>
  <c r="E572" i="4"/>
  <c r="F572" i="4"/>
  <c r="J572" i="4" s="1"/>
  <c r="G572" i="4"/>
  <c r="K572" i="4" s="1"/>
  <c r="B573" i="4"/>
  <c r="C573" i="4"/>
  <c r="D573" i="4"/>
  <c r="E573" i="4"/>
  <c r="F573" i="4"/>
  <c r="G573" i="4"/>
  <c r="K573" i="4" s="1"/>
  <c r="B574" i="4"/>
  <c r="C574" i="4"/>
  <c r="D574" i="4"/>
  <c r="E574" i="4"/>
  <c r="F574" i="4"/>
  <c r="J574" i="4" s="1"/>
  <c r="G574" i="4"/>
  <c r="K574" i="4" s="1"/>
  <c r="B575" i="4"/>
  <c r="C575" i="4"/>
  <c r="D575" i="4"/>
  <c r="E575" i="4"/>
  <c r="F575" i="4"/>
  <c r="J575" i="4" s="1"/>
  <c r="G575" i="4"/>
  <c r="K575" i="4" s="1"/>
  <c r="B576" i="4"/>
  <c r="C576" i="4"/>
  <c r="D576" i="4"/>
  <c r="E576" i="4"/>
  <c r="F576" i="4"/>
  <c r="J576" i="4" s="1"/>
  <c r="G576" i="4"/>
  <c r="K576" i="4" s="1"/>
  <c r="B577" i="4"/>
  <c r="C577" i="4"/>
  <c r="D577" i="4"/>
  <c r="E577" i="4"/>
  <c r="F577" i="4"/>
  <c r="J577" i="4" s="1"/>
  <c r="G577" i="4"/>
  <c r="K577" i="4" s="1"/>
  <c r="B578" i="4"/>
  <c r="C578" i="4"/>
  <c r="D578" i="4"/>
  <c r="E578" i="4"/>
  <c r="F578" i="4"/>
  <c r="J578" i="4" s="1"/>
  <c r="G578" i="4"/>
  <c r="K578" i="4" s="1"/>
  <c r="B579" i="4"/>
  <c r="C579" i="4"/>
  <c r="D579" i="4"/>
  <c r="E579" i="4"/>
  <c r="F579" i="4"/>
  <c r="J579" i="4" s="1"/>
  <c r="G579" i="4"/>
  <c r="K579" i="4" s="1"/>
  <c r="B580" i="4"/>
  <c r="C580" i="4"/>
  <c r="D580" i="4"/>
  <c r="E580" i="4"/>
  <c r="F580" i="4"/>
  <c r="J580" i="4" s="1"/>
  <c r="G580" i="4"/>
  <c r="K580" i="4" s="1"/>
  <c r="B581" i="4"/>
  <c r="C581" i="4"/>
  <c r="D581" i="4"/>
  <c r="E581" i="4"/>
  <c r="F581" i="4"/>
  <c r="J581" i="4" s="1"/>
  <c r="G581" i="4"/>
  <c r="K581" i="4" s="1"/>
  <c r="B582" i="4"/>
  <c r="C582" i="4"/>
  <c r="D582" i="4"/>
  <c r="E582" i="4"/>
  <c r="F582" i="4"/>
  <c r="J582" i="4" s="1"/>
  <c r="G582" i="4"/>
  <c r="K582" i="4" s="1"/>
  <c r="B583" i="4"/>
  <c r="C583" i="4"/>
  <c r="D583" i="4"/>
  <c r="E583" i="4"/>
  <c r="F583" i="4"/>
  <c r="J583" i="4" s="1"/>
  <c r="G583" i="4"/>
  <c r="K583" i="4" s="1"/>
  <c r="B584" i="4"/>
  <c r="C584" i="4"/>
  <c r="D584" i="4"/>
  <c r="E584" i="4"/>
  <c r="F584" i="4"/>
  <c r="J584" i="4" s="1"/>
  <c r="G584" i="4"/>
  <c r="K584" i="4" s="1"/>
  <c r="B585" i="4"/>
  <c r="C585" i="4"/>
  <c r="D585" i="4"/>
  <c r="E585" i="4"/>
  <c r="F585" i="4"/>
  <c r="J585" i="4" s="1"/>
  <c r="G585" i="4"/>
  <c r="K585" i="4" s="1"/>
  <c r="B586" i="4"/>
  <c r="C586" i="4"/>
  <c r="D586" i="4"/>
  <c r="E586" i="4"/>
  <c r="F586" i="4"/>
  <c r="J586" i="4" s="1"/>
  <c r="G586" i="4"/>
  <c r="K586" i="4" s="1"/>
  <c r="B587" i="4"/>
  <c r="C587" i="4"/>
  <c r="D587" i="4"/>
  <c r="E587" i="4"/>
  <c r="F587" i="4"/>
  <c r="J587" i="4" s="1"/>
  <c r="G587" i="4"/>
  <c r="K587" i="4" s="1"/>
  <c r="B588" i="4"/>
  <c r="C588" i="4"/>
  <c r="D588" i="4"/>
  <c r="E588" i="4"/>
  <c r="F588" i="4"/>
  <c r="J588" i="4" s="1"/>
  <c r="G588" i="4"/>
  <c r="K588" i="4" s="1"/>
  <c r="B589" i="4"/>
  <c r="C589" i="4"/>
  <c r="D589" i="4"/>
  <c r="E589" i="4"/>
  <c r="F589" i="4"/>
  <c r="J589" i="4" s="1"/>
  <c r="G589" i="4"/>
  <c r="K589" i="4" s="1"/>
  <c r="B590" i="4"/>
  <c r="C590" i="4"/>
  <c r="D590" i="4"/>
  <c r="E590" i="4"/>
  <c r="F590" i="4"/>
  <c r="J590" i="4" s="1"/>
  <c r="G590" i="4"/>
  <c r="K590" i="4" s="1"/>
  <c r="B591" i="4"/>
  <c r="C591" i="4"/>
  <c r="D591" i="4"/>
  <c r="E591" i="4"/>
  <c r="F591" i="4"/>
  <c r="J591" i="4" s="1"/>
  <c r="G591" i="4"/>
  <c r="K591" i="4" s="1"/>
  <c r="B592" i="4"/>
  <c r="C592" i="4"/>
  <c r="D592" i="4"/>
  <c r="E592" i="4"/>
  <c r="F592" i="4"/>
  <c r="J592" i="4" s="1"/>
  <c r="G592" i="4"/>
  <c r="K592" i="4" s="1"/>
  <c r="B593" i="4"/>
  <c r="C593" i="4"/>
  <c r="D593" i="4"/>
  <c r="E593" i="4"/>
  <c r="F593" i="4"/>
  <c r="J593" i="4" s="1"/>
  <c r="G593" i="4"/>
  <c r="K593" i="4" s="1"/>
  <c r="B594" i="4"/>
  <c r="C594" i="4"/>
  <c r="D594" i="4"/>
  <c r="E594" i="4"/>
  <c r="F594" i="4"/>
  <c r="J594" i="4" s="1"/>
  <c r="G594" i="4"/>
  <c r="K594" i="4" s="1"/>
  <c r="B595" i="4"/>
  <c r="C595" i="4"/>
  <c r="D595" i="4"/>
  <c r="E595" i="4"/>
  <c r="F595" i="4"/>
  <c r="J595" i="4" s="1"/>
  <c r="G595" i="4"/>
  <c r="K595" i="4" s="1"/>
  <c r="B596" i="4"/>
  <c r="C596" i="4"/>
  <c r="D596" i="4"/>
  <c r="E596" i="4"/>
  <c r="F596" i="4"/>
  <c r="J596" i="4" s="1"/>
  <c r="G596" i="4"/>
  <c r="K596" i="4" s="1"/>
  <c r="B597" i="4"/>
  <c r="C597" i="4"/>
  <c r="D597" i="4"/>
  <c r="E597" i="4"/>
  <c r="F597" i="4"/>
  <c r="J597" i="4" s="1"/>
  <c r="G597" i="4"/>
  <c r="K597" i="4" s="1"/>
  <c r="B598" i="4"/>
  <c r="C598" i="4"/>
  <c r="D598" i="4"/>
  <c r="E598" i="4"/>
  <c r="F598" i="4"/>
  <c r="J598" i="4" s="1"/>
  <c r="G598" i="4"/>
  <c r="K598" i="4" s="1"/>
  <c r="B599" i="4"/>
  <c r="C599" i="4"/>
  <c r="D599" i="4"/>
  <c r="E599" i="4"/>
  <c r="F599" i="4"/>
  <c r="J599" i="4" s="1"/>
  <c r="G599" i="4"/>
  <c r="K599" i="4" s="1"/>
  <c r="B600" i="4"/>
  <c r="C600" i="4"/>
  <c r="D600" i="4"/>
  <c r="E600" i="4"/>
  <c r="F600" i="4"/>
  <c r="J600" i="4" s="1"/>
  <c r="G600" i="4"/>
  <c r="K600" i="4" s="1"/>
  <c r="B601" i="4"/>
  <c r="C601" i="4"/>
  <c r="D601" i="4"/>
  <c r="E601" i="4"/>
  <c r="F601" i="4"/>
  <c r="J601" i="4" s="1"/>
  <c r="G601" i="4"/>
  <c r="K601" i="4" s="1"/>
  <c r="B602" i="4"/>
  <c r="C602" i="4"/>
  <c r="D602" i="4"/>
  <c r="E602" i="4"/>
  <c r="F602" i="4"/>
  <c r="J602" i="4" s="1"/>
  <c r="G602" i="4"/>
  <c r="K602" i="4" s="1"/>
  <c r="B603" i="4"/>
  <c r="C603" i="4"/>
  <c r="D603" i="4"/>
  <c r="E603" i="4"/>
  <c r="F603" i="4"/>
  <c r="J603" i="4" s="1"/>
  <c r="G603" i="4"/>
  <c r="K603" i="4" s="1"/>
  <c r="B604" i="4"/>
  <c r="C604" i="4"/>
  <c r="D604" i="4"/>
  <c r="E604" i="4"/>
  <c r="F604" i="4"/>
  <c r="J604" i="4" s="1"/>
  <c r="G604" i="4"/>
  <c r="K604" i="4" s="1"/>
  <c r="B605" i="4"/>
  <c r="C605" i="4"/>
  <c r="D605" i="4"/>
  <c r="E605" i="4"/>
  <c r="F605" i="4"/>
  <c r="J605" i="4" s="1"/>
  <c r="G605" i="4"/>
  <c r="K605" i="4" s="1"/>
  <c r="B606" i="4"/>
  <c r="C606" i="4"/>
  <c r="D606" i="4"/>
  <c r="E606" i="4"/>
  <c r="F606" i="4"/>
  <c r="J606" i="4" s="1"/>
  <c r="G606" i="4"/>
  <c r="K606" i="4" s="1"/>
  <c r="B607" i="4"/>
  <c r="C607" i="4"/>
  <c r="D607" i="4"/>
  <c r="E607" i="4"/>
  <c r="F607" i="4"/>
  <c r="J607" i="4" s="1"/>
  <c r="G607" i="4"/>
  <c r="K607" i="4" s="1"/>
  <c r="B608" i="4"/>
  <c r="C608" i="4"/>
  <c r="D608" i="4"/>
  <c r="E608" i="4"/>
  <c r="F608" i="4"/>
  <c r="J608" i="4" s="1"/>
  <c r="G608" i="4"/>
  <c r="K608" i="4" s="1"/>
  <c r="B609" i="4"/>
  <c r="C609" i="4"/>
  <c r="D609" i="4"/>
  <c r="E609" i="4"/>
  <c r="F609" i="4"/>
  <c r="J609" i="4" s="1"/>
  <c r="G609" i="4"/>
  <c r="K609" i="4" s="1"/>
  <c r="B610" i="4"/>
  <c r="C610" i="4"/>
  <c r="D610" i="4"/>
  <c r="E610" i="4"/>
  <c r="F610" i="4"/>
  <c r="J610" i="4" s="1"/>
  <c r="G610" i="4"/>
  <c r="K610" i="4" s="1"/>
  <c r="B611" i="4"/>
  <c r="C611" i="4"/>
  <c r="D611" i="4"/>
  <c r="E611" i="4"/>
  <c r="F611" i="4"/>
  <c r="J611" i="4" s="1"/>
  <c r="G611" i="4"/>
  <c r="K611" i="4" s="1"/>
  <c r="B612" i="4"/>
  <c r="C612" i="4"/>
  <c r="D612" i="4"/>
  <c r="E612" i="4"/>
  <c r="F612" i="4"/>
  <c r="J612" i="4" s="1"/>
  <c r="G612" i="4"/>
  <c r="K612" i="4" s="1"/>
  <c r="B613" i="4"/>
  <c r="C613" i="4"/>
  <c r="D613" i="4"/>
  <c r="E613" i="4"/>
  <c r="F613" i="4"/>
  <c r="J613" i="4" s="1"/>
  <c r="G613" i="4"/>
  <c r="K613" i="4" s="1"/>
  <c r="B614" i="4"/>
  <c r="C614" i="4"/>
  <c r="D614" i="4"/>
  <c r="E614" i="4"/>
  <c r="F614" i="4"/>
  <c r="J614" i="4" s="1"/>
  <c r="G614" i="4"/>
  <c r="K614" i="4" s="1"/>
  <c r="B615" i="4"/>
  <c r="C615" i="4"/>
  <c r="D615" i="4"/>
  <c r="E615" i="4"/>
  <c r="F615" i="4"/>
  <c r="J615" i="4" s="1"/>
  <c r="G615" i="4"/>
  <c r="K615" i="4" s="1"/>
  <c r="B616" i="4"/>
  <c r="C616" i="4"/>
  <c r="D616" i="4"/>
  <c r="E616" i="4"/>
  <c r="F616" i="4"/>
  <c r="J616" i="4" s="1"/>
  <c r="G616" i="4"/>
  <c r="K616" i="4" s="1"/>
  <c r="B617" i="4"/>
  <c r="C617" i="4"/>
  <c r="D617" i="4"/>
  <c r="E617" i="4"/>
  <c r="F617" i="4"/>
  <c r="J617" i="4" s="1"/>
  <c r="G617" i="4"/>
  <c r="K617" i="4" s="1"/>
  <c r="B618" i="4"/>
  <c r="C618" i="4"/>
  <c r="D618" i="4"/>
  <c r="E618" i="4"/>
  <c r="F618" i="4"/>
  <c r="J618" i="4" s="1"/>
  <c r="G618" i="4"/>
  <c r="K618" i="4" s="1"/>
  <c r="B619" i="4"/>
  <c r="C619" i="4"/>
  <c r="D619" i="4"/>
  <c r="E619" i="4"/>
  <c r="F619" i="4"/>
  <c r="J619" i="4" s="1"/>
  <c r="G619" i="4"/>
  <c r="K619" i="4" s="1"/>
  <c r="B620" i="4"/>
  <c r="C620" i="4"/>
  <c r="D620" i="4"/>
  <c r="E620" i="4"/>
  <c r="F620" i="4"/>
  <c r="J620" i="4" s="1"/>
  <c r="G620" i="4"/>
  <c r="K620" i="4" s="1"/>
  <c r="B621" i="4"/>
  <c r="C621" i="4"/>
  <c r="D621" i="4"/>
  <c r="E621" i="4"/>
  <c r="F621" i="4"/>
  <c r="J621" i="4" s="1"/>
  <c r="G621" i="4"/>
  <c r="K621" i="4" s="1"/>
  <c r="B622" i="4"/>
  <c r="C622" i="4"/>
  <c r="D622" i="4"/>
  <c r="E622" i="4"/>
  <c r="F622" i="4"/>
  <c r="J622" i="4" s="1"/>
  <c r="G622" i="4"/>
  <c r="K622" i="4" s="1"/>
  <c r="B623" i="4"/>
  <c r="C623" i="4"/>
  <c r="D623" i="4"/>
  <c r="E623" i="4"/>
  <c r="F623" i="4"/>
  <c r="J623" i="4" s="1"/>
  <c r="G623" i="4"/>
  <c r="K623" i="4" s="1"/>
  <c r="B624" i="4"/>
  <c r="C624" i="4"/>
  <c r="D624" i="4"/>
  <c r="E624" i="4"/>
  <c r="F624" i="4"/>
  <c r="J624" i="4" s="1"/>
  <c r="G624" i="4"/>
  <c r="K624" i="4" s="1"/>
  <c r="B625" i="4"/>
  <c r="C625" i="4"/>
  <c r="D625" i="4"/>
  <c r="E625" i="4"/>
  <c r="F625" i="4"/>
  <c r="J625" i="4" s="1"/>
  <c r="G625" i="4"/>
  <c r="K625" i="4" s="1"/>
  <c r="B626" i="4"/>
  <c r="C626" i="4"/>
  <c r="D626" i="4"/>
  <c r="E626" i="4"/>
  <c r="F626" i="4"/>
  <c r="J626" i="4" s="1"/>
  <c r="G626" i="4"/>
  <c r="K626" i="4" s="1"/>
  <c r="B627" i="4"/>
  <c r="C627" i="4"/>
  <c r="D627" i="4"/>
  <c r="E627" i="4"/>
  <c r="F627" i="4"/>
  <c r="J627" i="4" s="1"/>
  <c r="G627" i="4"/>
  <c r="K627" i="4" s="1"/>
  <c r="B628" i="4"/>
  <c r="C628" i="4"/>
  <c r="D628" i="4"/>
  <c r="E628" i="4"/>
  <c r="F628" i="4"/>
  <c r="J628" i="4" s="1"/>
  <c r="G628" i="4"/>
  <c r="K628" i="4" s="1"/>
  <c r="B629" i="4"/>
  <c r="C629" i="4"/>
  <c r="D629" i="4"/>
  <c r="E629" i="4"/>
  <c r="F629" i="4"/>
  <c r="J629" i="4" s="1"/>
  <c r="G629" i="4"/>
  <c r="K629" i="4" s="1"/>
  <c r="B630" i="4"/>
  <c r="C630" i="4"/>
  <c r="D630" i="4"/>
  <c r="E630" i="4"/>
  <c r="F630" i="4"/>
  <c r="J630" i="4" s="1"/>
  <c r="G630" i="4"/>
  <c r="K630" i="4" s="1"/>
  <c r="B631" i="4"/>
  <c r="C631" i="4"/>
  <c r="D631" i="4"/>
  <c r="E631" i="4"/>
  <c r="F631" i="4"/>
  <c r="J631" i="4" s="1"/>
  <c r="G631" i="4"/>
  <c r="K631" i="4" s="1"/>
  <c r="B632" i="4"/>
  <c r="C632" i="4"/>
  <c r="D632" i="4"/>
  <c r="E632" i="4"/>
  <c r="F632" i="4"/>
  <c r="J632" i="4" s="1"/>
  <c r="G632" i="4"/>
  <c r="K632" i="4" s="1"/>
  <c r="B633" i="4"/>
  <c r="C633" i="4"/>
  <c r="D633" i="4"/>
  <c r="E633" i="4"/>
  <c r="F633" i="4"/>
  <c r="J633" i="4" s="1"/>
  <c r="G633" i="4"/>
  <c r="K633" i="4" s="1"/>
  <c r="B634" i="4"/>
  <c r="C634" i="4"/>
  <c r="D634" i="4"/>
  <c r="E634" i="4"/>
  <c r="F634" i="4"/>
  <c r="J634" i="4" s="1"/>
  <c r="G634" i="4"/>
  <c r="K634" i="4" s="1"/>
  <c r="B635" i="4"/>
  <c r="C635" i="4"/>
  <c r="D635" i="4"/>
  <c r="E635" i="4"/>
  <c r="F635" i="4"/>
  <c r="J635" i="4" s="1"/>
  <c r="G635" i="4"/>
  <c r="K635" i="4" s="1"/>
  <c r="B636" i="4"/>
  <c r="C636" i="4"/>
  <c r="D636" i="4"/>
  <c r="E636" i="4"/>
  <c r="F636" i="4"/>
  <c r="J636" i="4" s="1"/>
  <c r="G636" i="4"/>
  <c r="K636" i="4" s="1"/>
  <c r="B637" i="4"/>
  <c r="C637" i="4"/>
  <c r="D637" i="4"/>
  <c r="E637" i="4"/>
  <c r="F637" i="4"/>
  <c r="J637" i="4" s="1"/>
  <c r="G637" i="4"/>
  <c r="K637" i="4" s="1"/>
  <c r="B638" i="4"/>
  <c r="C638" i="4"/>
  <c r="D638" i="4"/>
  <c r="E638" i="4"/>
  <c r="F638" i="4"/>
  <c r="J638" i="4" s="1"/>
  <c r="G638" i="4"/>
  <c r="K638" i="4" s="1"/>
  <c r="B639" i="4"/>
  <c r="C639" i="4"/>
  <c r="D639" i="4"/>
  <c r="E639" i="4"/>
  <c r="F639" i="4"/>
  <c r="J639" i="4" s="1"/>
  <c r="G639" i="4"/>
  <c r="K639" i="4" s="1"/>
  <c r="B640" i="4"/>
  <c r="C640" i="4"/>
  <c r="D640" i="4"/>
  <c r="E640" i="4"/>
  <c r="F640" i="4"/>
  <c r="J640" i="4" s="1"/>
  <c r="G640" i="4"/>
  <c r="K640" i="4" s="1"/>
  <c r="B641" i="4"/>
  <c r="C641" i="4"/>
  <c r="D641" i="4"/>
  <c r="E641" i="4"/>
  <c r="F641" i="4"/>
  <c r="J641" i="4" s="1"/>
  <c r="G641" i="4"/>
  <c r="K641" i="4" s="1"/>
  <c r="B642" i="4"/>
  <c r="C642" i="4"/>
  <c r="D642" i="4"/>
  <c r="E642" i="4"/>
  <c r="F642" i="4"/>
  <c r="J642" i="4" s="1"/>
  <c r="G642" i="4"/>
  <c r="K642" i="4" s="1"/>
  <c r="B643" i="4"/>
  <c r="C643" i="4"/>
  <c r="D643" i="4"/>
  <c r="E643" i="4"/>
  <c r="F643" i="4"/>
  <c r="J643" i="4" s="1"/>
  <c r="G643" i="4"/>
  <c r="K643" i="4" s="1"/>
  <c r="B644" i="4"/>
  <c r="C644" i="4"/>
  <c r="D644" i="4"/>
  <c r="E644" i="4"/>
  <c r="F644" i="4"/>
  <c r="J644" i="4" s="1"/>
  <c r="G644" i="4"/>
  <c r="K644" i="4" s="1"/>
  <c r="B645" i="4"/>
  <c r="C645" i="4"/>
  <c r="D645" i="4"/>
  <c r="E645" i="4"/>
  <c r="F645" i="4"/>
  <c r="J645" i="4" s="1"/>
  <c r="G645" i="4"/>
  <c r="K645" i="4" s="1"/>
  <c r="B646" i="4"/>
  <c r="C646" i="4"/>
  <c r="D646" i="4"/>
  <c r="E646" i="4"/>
  <c r="F646" i="4"/>
  <c r="J646" i="4" s="1"/>
  <c r="G646" i="4"/>
  <c r="K646" i="4" s="1"/>
  <c r="B647" i="4"/>
  <c r="C647" i="4"/>
  <c r="D647" i="4"/>
  <c r="E647" i="4"/>
  <c r="F647" i="4"/>
  <c r="J647" i="4" s="1"/>
  <c r="G647" i="4"/>
  <c r="K647" i="4" s="1"/>
  <c r="B648" i="4"/>
  <c r="C648" i="4"/>
  <c r="D648" i="4"/>
  <c r="E648" i="4"/>
  <c r="F648" i="4"/>
  <c r="J648" i="4" s="1"/>
  <c r="G648" i="4"/>
  <c r="K648" i="4" s="1"/>
  <c r="B649" i="4"/>
  <c r="C649" i="4"/>
  <c r="D649" i="4"/>
  <c r="E649" i="4"/>
  <c r="F649" i="4"/>
  <c r="J649" i="4" s="1"/>
  <c r="G649" i="4"/>
  <c r="K649" i="4" s="1"/>
  <c r="B650" i="4"/>
  <c r="C650" i="4"/>
  <c r="D650" i="4"/>
  <c r="E650" i="4"/>
  <c r="F650" i="4"/>
  <c r="J650" i="4" s="1"/>
  <c r="G650" i="4"/>
  <c r="K650" i="4" s="1"/>
  <c r="B651" i="4"/>
  <c r="C651" i="4"/>
  <c r="D651" i="4"/>
  <c r="E651" i="4"/>
  <c r="F651" i="4"/>
  <c r="J651" i="4" s="1"/>
  <c r="G651" i="4"/>
  <c r="K651" i="4" s="1"/>
  <c r="B652" i="4"/>
  <c r="C652" i="4"/>
  <c r="D652" i="4"/>
  <c r="E652" i="4"/>
  <c r="F652" i="4"/>
  <c r="J652" i="4" s="1"/>
  <c r="G652" i="4"/>
  <c r="K652" i="4" s="1"/>
  <c r="B653" i="4"/>
  <c r="C653" i="4"/>
  <c r="D653" i="4"/>
  <c r="E653" i="4"/>
  <c r="F653" i="4"/>
  <c r="J653" i="4" s="1"/>
  <c r="G653" i="4"/>
  <c r="K653" i="4" s="1"/>
  <c r="B654" i="4"/>
  <c r="C654" i="4"/>
  <c r="D654" i="4"/>
  <c r="E654" i="4"/>
  <c r="F654" i="4"/>
  <c r="J654" i="4" s="1"/>
  <c r="G654" i="4"/>
  <c r="K654" i="4" s="1"/>
  <c r="B655" i="4"/>
  <c r="C655" i="4"/>
  <c r="D655" i="4"/>
  <c r="E655" i="4"/>
  <c r="F655" i="4"/>
  <c r="J655" i="4" s="1"/>
  <c r="G655" i="4"/>
  <c r="K655" i="4" s="1"/>
  <c r="B656" i="4"/>
  <c r="C656" i="4"/>
  <c r="D656" i="4"/>
  <c r="E656" i="4"/>
  <c r="F656" i="4"/>
  <c r="J656" i="4" s="1"/>
  <c r="G656" i="4"/>
  <c r="K656" i="4" s="1"/>
  <c r="B657" i="4"/>
  <c r="C657" i="4"/>
  <c r="D657" i="4"/>
  <c r="E657" i="4"/>
  <c r="F657" i="4"/>
  <c r="J657" i="4" s="1"/>
  <c r="G657" i="4"/>
  <c r="K657" i="4" s="1"/>
  <c r="B658" i="4"/>
  <c r="C658" i="4"/>
  <c r="D658" i="4"/>
  <c r="E658" i="4"/>
  <c r="F658" i="4"/>
  <c r="J658" i="4" s="1"/>
  <c r="G658" i="4"/>
  <c r="K658" i="4" s="1"/>
  <c r="B659" i="4"/>
  <c r="C659" i="4"/>
  <c r="D659" i="4"/>
  <c r="E659" i="4"/>
  <c r="F659" i="4"/>
  <c r="J659" i="4" s="1"/>
  <c r="G659" i="4"/>
  <c r="K659" i="4" s="1"/>
  <c r="B660" i="4"/>
  <c r="C660" i="4"/>
  <c r="D660" i="4"/>
  <c r="E660" i="4"/>
  <c r="F660" i="4"/>
  <c r="J660" i="4" s="1"/>
  <c r="G660" i="4"/>
  <c r="K660" i="4" s="1"/>
  <c r="B661" i="4"/>
  <c r="C661" i="4"/>
  <c r="D661" i="4"/>
  <c r="E661" i="4"/>
  <c r="F661" i="4"/>
  <c r="J661" i="4" s="1"/>
  <c r="G661" i="4"/>
  <c r="K661" i="4" s="1"/>
  <c r="B662" i="4"/>
  <c r="C662" i="4"/>
  <c r="D662" i="4"/>
  <c r="E662" i="4"/>
  <c r="F662" i="4"/>
  <c r="J662" i="4" s="1"/>
  <c r="G662" i="4"/>
  <c r="K662" i="4" s="1"/>
  <c r="B663" i="4"/>
  <c r="C663" i="4"/>
  <c r="D663" i="4"/>
  <c r="E663" i="4"/>
  <c r="F663" i="4"/>
  <c r="J663" i="4" s="1"/>
  <c r="G663" i="4"/>
  <c r="K663" i="4" s="1"/>
  <c r="B664" i="4"/>
  <c r="C664" i="4"/>
  <c r="D664" i="4"/>
  <c r="E664" i="4"/>
  <c r="F664" i="4"/>
  <c r="J664" i="4" s="1"/>
  <c r="G664" i="4"/>
  <c r="K664" i="4" s="1"/>
  <c r="B665" i="4"/>
  <c r="C665" i="4"/>
  <c r="D665" i="4"/>
  <c r="E665" i="4"/>
  <c r="F665" i="4"/>
  <c r="J665" i="4" s="1"/>
  <c r="G665" i="4"/>
  <c r="K665" i="4" s="1"/>
  <c r="B666" i="4"/>
  <c r="C666" i="4"/>
  <c r="D666" i="4"/>
  <c r="E666" i="4"/>
  <c r="F666" i="4"/>
  <c r="J666" i="4" s="1"/>
  <c r="G666" i="4"/>
  <c r="K666" i="4" s="1"/>
  <c r="B667" i="4"/>
  <c r="C667" i="4"/>
  <c r="D667" i="4"/>
  <c r="E667" i="4"/>
  <c r="F667" i="4"/>
  <c r="J667" i="4" s="1"/>
  <c r="G667" i="4"/>
  <c r="K667" i="4" s="1"/>
  <c r="B668" i="4"/>
  <c r="C668" i="4"/>
  <c r="D668" i="4"/>
  <c r="E668" i="4"/>
  <c r="F668" i="4"/>
  <c r="J668" i="4" s="1"/>
  <c r="G668" i="4"/>
  <c r="K668" i="4" s="1"/>
  <c r="B669" i="4"/>
  <c r="C669" i="4"/>
  <c r="D669" i="4"/>
  <c r="E669" i="4"/>
  <c r="F669" i="4"/>
  <c r="J669" i="4" s="1"/>
  <c r="G669" i="4"/>
  <c r="K669" i="4" s="1"/>
  <c r="B670" i="4"/>
  <c r="C670" i="4"/>
  <c r="D670" i="4"/>
  <c r="E670" i="4"/>
  <c r="F670" i="4"/>
  <c r="J670" i="4" s="1"/>
  <c r="G670" i="4"/>
  <c r="K670" i="4" s="1"/>
  <c r="B671" i="4"/>
  <c r="C671" i="4"/>
  <c r="D671" i="4"/>
  <c r="E671" i="4"/>
  <c r="F671" i="4"/>
  <c r="J671" i="4" s="1"/>
  <c r="G671" i="4"/>
  <c r="K671" i="4" s="1"/>
  <c r="B672" i="4"/>
  <c r="C672" i="4"/>
  <c r="D672" i="4"/>
  <c r="E672" i="4"/>
  <c r="F672" i="4"/>
  <c r="J672" i="4" s="1"/>
  <c r="G672" i="4"/>
  <c r="K672" i="4" s="1"/>
  <c r="B673" i="4"/>
  <c r="C673" i="4"/>
  <c r="D673" i="4"/>
  <c r="E673" i="4"/>
  <c r="F673" i="4"/>
  <c r="J673" i="4" s="1"/>
  <c r="G673" i="4"/>
  <c r="K673" i="4" s="1"/>
  <c r="B674" i="4"/>
  <c r="C674" i="4"/>
  <c r="D674" i="4"/>
  <c r="E674" i="4"/>
  <c r="F674" i="4"/>
  <c r="J674" i="4" s="1"/>
  <c r="G674" i="4"/>
  <c r="K674" i="4" s="1"/>
  <c r="B675" i="4"/>
  <c r="C675" i="4"/>
  <c r="D675" i="4"/>
  <c r="E675" i="4"/>
  <c r="F675" i="4"/>
  <c r="J675" i="4" s="1"/>
  <c r="G675" i="4"/>
  <c r="K675" i="4" s="1"/>
  <c r="B676" i="4"/>
  <c r="C676" i="4"/>
  <c r="D676" i="4"/>
  <c r="E676" i="4"/>
  <c r="F676" i="4"/>
  <c r="J676" i="4" s="1"/>
  <c r="G676" i="4"/>
  <c r="K676" i="4" s="1"/>
  <c r="B677" i="4"/>
  <c r="C677" i="4"/>
  <c r="D677" i="4"/>
  <c r="E677" i="4"/>
  <c r="F677" i="4"/>
  <c r="J677" i="4" s="1"/>
  <c r="G677" i="4"/>
  <c r="K677" i="4" s="1"/>
  <c r="B678" i="4"/>
  <c r="C678" i="4"/>
  <c r="D678" i="4"/>
  <c r="E678" i="4"/>
  <c r="F678" i="4"/>
  <c r="J678" i="4" s="1"/>
  <c r="G678" i="4"/>
  <c r="K678" i="4" s="1"/>
  <c r="B679" i="4"/>
  <c r="C679" i="4"/>
  <c r="D679" i="4"/>
  <c r="E679" i="4"/>
  <c r="F679" i="4"/>
  <c r="J679" i="4" s="1"/>
  <c r="G679" i="4"/>
  <c r="K679" i="4" s="1"/>
  <c r="B680" i="4"/>
  <c r="C680" i="4"/>
  <c r="D680" i="4"/>
  <c r="E680" i="4"/>
  <c r="F680" i="4"/>
  <c r="J680" i="4" s="1"/>
  <c r="G680" i="4"/>
  <c r="K680" i="4" s="1"/>
  <c r="B681" i="4"/>
  <c r="C681" i="4"/>
  <c r="D681" i="4"/>
  <c r="E681" i="4"/>
  <c r="F681" i="4"/>
  <c r="J681" i="4" s="1"/>
  <c r="G681" i="4"/>
  <c r="K681" i="4" s="1"/>
  <c r="B682" i="4"/>
  <c r="C682" i="4"/>
  <c r="D682" i="4"/>
  <c r="E682" i="4"/>
  <c r="F682" i="4"/>
  <c r="J682" i="4" s="1"/>
  <c r="G682" i="4"/>
  <c r="K682" i="4" s="1"/>
  <c r="B683" i="4"/>
  <c r="C683" i="4"/>
  <c r="D683" i="4"/>
  <c r="E683" i="4"/>
  <c r="F683" i="4"/>
  <c r="J683" i="4" s="1"/>
  <c r="G683" i="4"/>
  <c r="K683" i="4" s="1"/>
  <c r="B684" i="4"/>
  <c r="C684" i="4"/>
  <c r="D684" i="4"/>
  <c r="E684" i="4"/>
  <c r="F684" i="4"/>
  <c r="J684" i="4" s="1"/>
  <c r="G684" i="4"/>
  <c r="K684" i="4" s="1"/>
  <c r="B685" i="4"/>
  <c r="C685" i="4"/>
  <c r="D685" i="4"/>
  <c r="E685" i="4"/>
  <c r="F685" i="4"/>
  <c r="J685" i="4" s="1"/>
  <c r="G685" i="4"/>
  <c r="K685" i="4" s="1"/>
  <c r="B686" i="4"/>
  <c r="C686" i="4"/>
  <c r="D686" i="4"/>
  <c r="E686" i="4"/>
  <c r="F686" i="4"/>
  <c r="J686" i="4" s="1"/>
  <c r="G686" i="4"/>
  <c r="K686" i="4" s="1"/>
  <c r="B687" i="4"/>
  <c r="C687" i="4"/>
  <c r="D687" i="4"/>
  <c r="E687" i="4"/>
  <c r="F687" i="4"/>
  <c r="J687" i="4" s="1"/>
  <c r="G687" i="4"/>
  <c r="K687" i="4" s="1"/>
  <c r="B688" i="4"/>
  <c r="C688" i="4"/>
  <c r="D688" i="4"/>
  <c r="E688" i="4"/>
  <c r="F688" i="4"/>
  <c r="J688" i="4" s="1"/>
  <c r="G688" i="4"/>
  <c r="K688" i="4" s="1"/>
  <c r="B689" i="4"/>
  <c r="C689" i="4"/>
  <c r="D689" i="4"/>
  <c r="E689" i="4"/>
  <c r="F689" i="4"/>
  <c r="J689" i="4" s="1"/>
  <c r="G689" i="4"/>
  <c r="K689" i="4" s="1"/>
  <c r="B690" i="4"/>
  <c r="C690" i="4"/>
  <c r="D690" i="4"/>
  <c r="E690" i="4"/>
  <c r="F690" i="4"/>
  <c r="J690" i="4" s="1"/>
  <c r="G690" i="4"/>
  <c r="K690" i="4" s="1"/>
  <c r="B691" i="4"/>
  <c r="C691" i="4"/>
  <c r="D691" i="4"/>
  <c r="E691" i="4"/>
  <c r="F691" i="4"/>
  <c r="J691" i="4" s="1"/>
  <c r="G691" i="4"/>
  <c r="K691" i="4" s="1"/>
  <c r="B692" i="4"/>
  <c r="C692" i="4"/>
  <c r="D692" i="4"/>
  <c r="E692" i="4"/>
  <c r="F692" i="4"/>
  <c r="J692" i="4" s="1"/>
  <c r="G692" i="4"/>
  <c r="K692" i="4" s="1"/>
  <c r="B693" i="4"/>
  <c r="C693" i="4"/>
  <c r="D693" i="4"/>
  <c r="E693" i="4"/>
  <c r="F693" i="4"/>
  <c r="J693" i="4" s="1"/>
  <c r="G693" i="4"/>
  <c r="K693" i="4" s="1"/>
  <c r="B694" i="4"/>
  <c r="C694" i="4"/>
  <c r="D694" i="4"/>
  <c r="E694" i="4"/>
  <c r="F694" i="4"/>
  <c r="J694" i="4" s="1"/>
  <c r="G694" i="4"/>
  <c r="K694" i="4" s="1"/>
  <c r="B695" i="4"/>
  <c r="C695" i="4"/>
  <c r="D695" i="4"/>
  <c r="E695" i="4"/>
  <c r="F695" i="4"/>
  <c r="J695" i="4" s="1"/>
  <c r="G695" i="4"/>
  <c r="K695" i="4" s="1"/>
  <c r="B696" i="4"/>
  <c r="C696" i="4"/>
  <c r="D696" i="4"/>
  <c r="E696" i="4"/>
  <c r="F696" i="4"/>
  <c r="J696" i="4" s="1"/>
  <c r="G696" i="4"/>
  <c r="K696" i="4" s="1"/>
  <c r="B697" i="4"/>
  <c r="C697" i="4"/>
  <c r="D697" i="4"/>
  <c r="E697" i="4"/>
  <c r="F697" i="4"/>
  <c r="J697" i="4" s="1"/>
  <c r="G697" i="4"/>
  <c r="K697" i="4" s="1"/>
  <c r="B698" i="4"/>
  <c r="C698" i="4"/>
  <c r="D698" i="4"/>
  <c r="E698" i="4"/>
  <c r="F698" i="4"/>
  <c r="J698" i="4" s="1"/>
  <c r="G698" i="4"/>
  <c r="K698" i="4" s="1"/>
  <c r="B699" i="4"/>
  <c r="C699" i="4"/>
  <c r="D699" i="4"/>
  <c r="E699" i="4"/>
  <c r="F699" i="4"/>
  <c r="J699" i="4" s="1"/>
  <c r="G699" i="4"/>
  <c r="K699" i="4" s="1"/>
  <c r="B700" i="4"/>
  <c r="C700" i="4"/>
  <c r="D700" i="4"/>
  <c r="E700" i="4"/>
  <c r="F700" i="4"/>
  <c r="J700" i="4" s="1"/>
  <c r="G700" i="4"/>
  <c r="K700" i="4" s="1"/>
  <c r="B701" i="4"/>
  <c r="C701" i="4"/>
  <c r="D701" i="4"/>
  <c r="E701" i="4"/>
  <c r="F701" i="4"/>
  <c r="J701" i="4" s="1"/>
  <c r="G701" i="4"/>
  <c r="K701" i="4" s="1"/>
  <c r="B702" i="4"/>
  <c r="C702" i="4"/>
  <c r="D702" i="4"/>
  <c r="E702" i="4"/>
  <c r="F702" i="4"/>
  <c r="J702" i="4" s="1"/>
  <c r="G702" i="4"/>
  <c r="K702" i="4" s="1"/>
  <c r="B4" i="4"/>
  <c r="C4" i="4"/>
  <c r="D4" i="4"/>
  <c r="E4" i="4"/>
  <c r="F4" i="4"/>
  <c r="J4" i="4" s="1"/>
  <c r="G4" i="4"/>
  <c r="K4" i="4" s="1"/>
  <c r="G3" i="4"/>
  <c r="F3" i="4"/>
  <c r="J3" i="4" s="1"/>
  <c r="E3" i="4"/>
  <c r="D3" i="4"/>
  <c r="C3" i="4"/>
  <c r="B3" i="4"/>
  <c r="B2" i="6"/>
  <c r="C2" i="6"/>
  <c r="D2" i="6"/>
  <c r="B3" i="6"/>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4" i="4"/>
  <c r="B40" i="1"/>
  <c r="J41" i="4"/>
  <c r="J45" i="4"/>
  <c r="J47" i="4"/>
  <c r="J97" i="4"/>
  <c r="J215" i="4"/>
  <c r="J231" i="4"/>
  <c r="J355" i="4"/>
  <c r="J527" i="4"/>
  <c r="B1" i="20"/>
  <c r="G2" i="6"/>
  <c r="J193" i="4"/>
  <c r="J203" i="4"/>
  <c r="J223" i="4"/>
  <c r="J413" i="4"/>
  <c r="J423" i="4"/>
  <c r="J453" i="4"/>
  <c r="J573" i="4"/>
  <c r="C3" i="6"/>
  <c r="D3" i="6"/>
  <c r="B4" i="6"/>
  <c r="C4" i="6"/>
  <c r="D4" i="6"/>
  <c r="B5" i="6"/>
  <c r="C5" i="6"/>
  <c r="D5" i="6"/>
  <c r="B6" i="6"/>
  <c r="C6" i="6"/>
  <c r="D6" i="6"/>
  <c r="B7" i="6"/>
  <c r="C7" i="6"/>
  <c r="D7" i="6"/>
  <c r="B8" i="6"/>
  <c r="C8" i="6"/>
  <c r="D8" i="6"/>
  <c r="B9" i="6"/>
  <c r="C9" i="6"/>
  <c r="D9" i="6"/>
  <c r="B10" i="6"/>
  <c r="C10" i="6"/>
  <c r="D10" i="6"/>
  <c r="B11" i="6"/>
  <c r="B12" i="6"/>
  <c r="C12" i="6"/>
  <c r="D12" i="6"/>
  <c r="B13" i="6"/>
  <c r="C13" i="6"/>
  <c r="D13" i="6"/>
  <c r="B14" i="6"/>
  <c r="B15" i="6"/>
  <c r="B16" i="6"/>
  <c r="C16" i="6"/>
  <c r="D16" i="6"/>
  <c r="B17" i="6"/>
  <c r="C17" i="6"/>
  <c r="D17" i="6"/>
  <c r="B18" i="6"/>
  <c r="C18" i="6"/>
  <c r="D18" i="6"/>
  <c r="B19" i="6"/>
  <c r="B20" i="6"/>
  <c r="B21" i="6"/>
  <c r="C21" i="6"/>
  <c r="D21" i="6"/>
  <c r="B22" i="6"/>
  <c r="C22" i="6"/>
  <c r="D22" i="6"/>
  <c r="B23" i="6"/>
  <c r="B24" i="6"/>
  <c r="C24" i="6"/>
  <c r="D24" i="6"/>
  <c r="B25" i="6"/>
  <c r="C25" i="6"/>
  <c r="D25" i="6"/>
  <c r="B26" i="6"/>
  <c r="C26" i="6"/>
  <c r="D26" i="6"/>
  <c r="B27" i="6"/>
  <c r="B28" i="6"/>
  <c r="B29" i="6"/>
  <c r="C29" i="6"/>
  <c r="D29" i="6"/>
  <c r="B30" i="6"/>
  <c r="B31" i="6"/>
  <c r="B32" i="6"/>
  <c r="C32" i="6"/>
  <c r="D32" i="6"/>
  <c r="B33" i="6"/>
  <c r="C33" i="6"/>
  <c r="D33" i="6"/>
  <c r="B34" i="6"/>
  <c r="C34" i="6"/>
  <c r="D34" i="6"/>
  <c r="B35" i="6"/>
  <c r="B36" i="6"/>
  <c r="B37" i="6"/>
  <c r="C37" i="6"/>
  <c r="D37" i="6"/>
  <c r="B38" i="6"/>
  <c r="B39" i="6"/>
  <c r="C39" i="6"/>
  <c r="D39" i="6"/>
  <c r="B40" i="6"/>
  <c r="C40" i="6"/>
  <c r="D40" i="6"/>
  <c r="B41" i="6"/>
  <c r="C41" i="6"/>
  <c r="D41" i="6"/>
  <c r="B42" i="6"/>
  <c r="C42" i="6"/>
  <c r="D42" i="6"/>
  <c r="B43" i="6"/>
  <c r="B44" i="6"/>
  <c r="B45" i="6"/>
  <c r="B46" i="6"/>
  <c r="C46" i="6"/>
  <c r="D46" i="6"/>
  <c r="B47" i="6"/>
  <c r="C47" i="6"/>
  <c r="D47" i="6"/>
  <c r="B48" i="6"/>
  <c r="C48" i="6"/>
  <c r="D48" i="6"/>
  <c r="B49" i="6"/>
  <c r="C49" i="6"/>
  <c r="D49" i="6"/>
  <c r="B50" i="6"/>
  <c r="C50" i="6"/>
  <c r="D50" i="6"/>
  <c r="B51" i="6"/>
  <c r="B52" i="6"/>
  <c r="C52" i="6"/>
  <c r="D52" i="6"/>
  <c r="C11" i="6"/>
  <c r="D11" i="6"/>
  <c r="G3" i="6"/>
  <c r="B10" i="20" s="1"/>
  <c r="C14" i="6"/>
  <c r="D14" i="6"/>
  <c r="C15" i="6"/>
  <c r="D15" i="6"/>
  <c r="C19" i="6"/>
  <c r="D19" i="6"/>
  <c r="C20" i="6"/>
  <c r="D20" i="6"/>
  <c r="C23" i="6"/>
  <c r="D23" i="6"/>
  <c r="C27" i="6"/>
  <c r="D27" i="6"/>
  <c r="C28" i="6"/>
  <c r="D28" i="6"/>
  <c r="C30" i="6"/>
  <c r="D30" i="6"/>
  <c r="C31" i="6"/>
  <c r="D31" i="6"/>
  <c r="C35" i="6"/>
  <c r="D35" i="6"/>
  <c r="C36" i="6"/>
  <c r="D36" i="6"/>
  <c r="C38" i="6"/>
  <c r="D38" i="6"/>
  <c r="C43" i="6"/>
  <c r="D43" i="6"/>
  <c r="C44" i="6"/>
  <c r="D44" i="6"/>
  <c r="C45" i="6"/>
  <c r="D45" i="6"/>
  <c r="C51" i="6"/>
  <c r="D51" i="6"/>
  <c r="D5" i="7"/>
  <c r="E5" i="7"/>
  <c r="D6" i="7"/>
  <c r="E6" i="7"/>
  <c r="D7" i="7"/>
  <c r="E7" i="7"/>
  <c r="D8" i="7"/>
  <c r="E8" i="7"/>
  <c r="D9" i="7"/>
  <c r="E9" i="7"/>
  <c r="D10" i="7"/>
  <c r="E10" i="7"/>
  <c r="D11" i="7"/>
  <c r="E11" i="7"/>
  <c r="D12" i="7"/>
  <c r="E12" i="7"/>
  <c r="D13" i="7"/>
  <c r="E13" i="7"/>
  <c r="D14" i="7"/>
  <c r="E14" i="7"/>
  <c r="D15" i="7"/>
  <c r="E15" i="7"/>
  <c r="D16" i="7"/>
  <c r="E16" i="7"/>
  <c r="D17" i="7"/>
  <c r="E17" i="7"/>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43" i="7"/>
  <c r="E43" i="7"/>
  <c r="D44" i="7"/>
  <c r="E44" i="7"/>
  <c r="D45" i="7"/>
  <c r="E45" i="7"/>
  <c r="D46" i="7"/>
  <c r="E46" i="7"/>
  <c r="D47" i="7"/>
  <c r="E47" i="7"/>
  <c r="D48" i="7"/>
  <c r="E48" i="7"/>
  <c r="D49" i="7"/>
  <c r="E49" i="7"/>
  <c r="D50" i="7"/>
  <c r="E50" i="7"/>
  <c r="D51" i="7"/>
  <c r="E51" i="7"/>
  <c r="D52" i="7"/>
  <c r="E52" i="7"/>
  <c r="D53" i="7"/>
  <c r="E53" i="7"/>
  <c r="D54" i="7"/>
  <c r="E54" i="7"/>
  <c r="D55" i="7"/>
  <c r="E55" i="7"/>
  <c r="D56" i="7"/>
  <c r="E56" i="7"/>
  <c r="D57" i="7"/>
  <c r="E57" i="7"/>
  <c r="D58" i="7"/>
  <c r="E58" i="7"/>
  <c r="D59" i="7"/>
  <c r="E59" i="7"/>
  <c r="D60" i="7"/>
  <c r="E60" i="7"/>
  <c r="D61" i="7"/>
  <c r="E61" i="7"/>
  <c r="D62" i="7"/>
  <c r="E62" i="7"/>
  <c r="D63" i="7"/>
  <c r="E63" i="7"/>
  <c r="D64" i="7"/>
  <c r="E64" i="7"/>
  <c r="D65" i="7"/>
  <c r="E65" i="7"/>
  <c r="D66" i="7"/>
  <c r="E66" i="7"/>
  <c r="D67" i="7"/>
  <c r="E67" i="7"/>
  <c r="D68" i="7"/>
  <c r="E68" i="7"/>
  <c r="D69" i="7"/>
  <c r="E69" i="7"/>
  <c r="D70" i="7"/>
  <c r="E70" i="7"/>
  <c r="D71" i="7"/>
  <c r="E71" i="7"/>
  <c r="D72" i="7"/>
  <c r="E72" i="7"/>
  <c r="D73" i="7"/>
  <c r="E73" i="7"/>
  <c r="D74" i="7"/>
  <c r="E74" i="7"/>
  <c r="D75" i="7"/>
  <c r="E75" i="7"/>
  <c r="D76" i="7"/>
  <c r="E76" i="7"/>
  <c r="D77" i="7"/>
  <c r="E77" i="7"/>
  <c r="D78" i="7"/>
  <c r="E78" i="7"/>
  <c r="D79" i="7"/>
  <c r="E79" i="7"/>
  <c r="D80" i="7"/>
  <c r="E80" i="7"/>
  <c r="D81" i="7"/>
  <c r="E81" i="7"/>
  <c r="D82" i="7"/>
  <c r="E82" i="7"/>
  <c r="D83" i="7"/>
  <c r="E83" i="7"/>
  <c r="D84" i="7"/>
  <c r="E84" i="7"/>
  <c r="D85" i="7"/>
  <c r="E85" i="7"/>
  <c r="D86" i="7"/>
  <c r="E86" i="7"/>
  <c r="D87" i="7"/>
  <c r="E87" i="7"/>
  <c r="D88" i="7"/>
  <c r="E88" i="7"/>
  <c r="D89" i="7"/>
  <c r="E89" i="7"/>
  <c r="D90" i="7"/>
  <c r="E90" i="7"/>
  <c r="D91" i="7"/>
  <c r="E91" i="7"/>
  <c r="D92" i="7"/>
  <c r="E92" i="7"/>
  <c r="D93" i="7"/>
  <c r="E93" i="7"/>
  <c r="D94" i="7"/>
  <c r="E94" i="7"/>
  <c r="D95" i="7"/>
  <c r="E95" i="7"/>
  <c r="D96" i="7"/>
  <c r="E96" i="7"/>
  <c r="D97" i="7"/>
  <c r="E97" i="7"/>
  <c r="D98" i="7"/>
  <c r="E98" i="7"/>
  <c r="D99" i="7"/>
  <c r="E99" i="7"/>
  <c r="D100" i="7"/>
  <c r="E100" i="7"/>
  <c r="D101" i="7"/>
  <c r="E101" i="7"/>
  <c r="D102" i="7"/>
  <c r="E102" i="7"/>
  <c r="D103" i="7"/>
  <c r="E103" i="7"/>
  <c r="D104" i="7"/>
  <c r="E104" i="7"/>
  <c r="D105" i="7"/>
  <c r="E105" i="7"/>
  <c r="D106" i="7"/>
  <c r="E106" i="7"/>
  <c r="D107" i="7"/>
  <c r="E107" i="7"/>
  <c r="D108" i="7"/>
  <c r="E108" i="7"/>
  <c r="D109" i="7"/>
  <c r="E109" i="7"/>
  <c r="D110" i="7"/>
  <c r="E110" i="7"/>
  <c r="D111" i="7"/>
  <c r="E111" i="7"/>
  <c r="D112" i="7"/>
  <c r="E112" i="7"/>
  <c r="D113" i="7"/>
  <c r="E113" i="7"/>
  <c r="D114" i="7"/>
  <c r="E114" i="7"/>
  <c r="D115" i="7"/>
  <c r="E115" i="7"/>
  <c r="D116" i="7"/>
  <c r="E116" i="7"/>
  <c r="D117" i="7"/>
  <c r="E117" i="7"/>
  <c r="D118" i="7"/>
  <c r="E118" i="7"/>
  <c r="D119" i="7"/>
  <c r="E119" i="7"/>
  <c r="D120" i="7"/>
  <c r="E120" i="7"/>
  <c r="D121" i="7"/>
  <c r="E121" i="7"/>
  <c r="D122" i="7"/>
  <c r="E122" i="7"/>
  <c r="E4" i="7"/>
  <c r="D4" i="7"/>
  <c r="B5" i="7"/>
  <c r="C5" i="7"/>
  <c r="B6" i="7"/>
  <c r="C6" i="7"/>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1" i="7"/>
  <c r="C81" i="7"/>
  <c r="B82" i="7"/>
  <c r="C82" i="7"/>
  <c r="B83" i="7"/>
  <c r="C83" i="7"/>
  <c r="B84" i="7"/>
  <c r="C84" i="7"/>
  <c r="B85" i="7"/>
  <c r="C85" i="7"/>
  <c r="B86" i="7"/>
  <c r="C86" i="7"/>
  <c r="B87" i="7"/>
  <c r="C87" i="7"/>
  <c r="B88" i="7"/>
  <c r="C88" i="7"/>
  <c r="B89" i="7"/>
  <c r="C89" i="7"/>
  <c r="B90" i="7"/>
  <c r="C90" i="7"/>
  <c r="B91" i="7"/>
  <c r="C91" i="7"/>
  <c r="B92" i="7"/>
  <c r="C92" i="7"/>
  <c r="B93" i="7"/>
  <c r="C93" i="7"/>
  <c r="B94" i="7"/>
  <c r="C94" i="7"/>
  <c r="B95" i="7"/>
  <c r="C95" i="7"/>
  <c r="B96" i="7"/>
  <c r="C96" i="7"/>
  <c r="B97" i="7"/>
  <c r="C97" i="7"/>
  <c r="B98" i="7"/>
  <c r="C98" i="7"/>
  <c r="B99" i="7"/>
  <c r="C99" i="7"/>
  <c r="B100" i="7"/>
  <c r="C100" i="7"/>
  <c r="B101" i="7"/>
  <c r="C101" i="7"/>
  <c r="B102" i="7"/>
  <c r="C102" i="7"/>
  <c r="B103" i="7"/>
  <c r="C103" i="7"/>
  <c r="B104" i="7"/>
  <c r="C104" i="7"/>
  <c r="B105" i="7"/>
  <c r="C105" i="7"/>
  <c r="B106" i="7"/>
  <c r="C106" i="7"/>
  <c r="B107" i="7"/>
  <c r="C107" i="7"/>
  <c r="B108" i="7"/>
  <c r="C108" i="7"/>
  <c r="B109" i="7"/>
  <c r="C109" i="7"/>
  <c r="B110" i="7"/>
  <c r="C110" i="7"/>
  <c r="B111" i="7"/>
  <c r="C111" i="7"/>
  <c r="B112" i="7"/>
  <c r="C112" i="7"/>
  <c r="B113" i="7"/>
  <c r="C113" i="7"/>
  <c r="B114" i="7"/>
  <c r="C114" i="7"/>
  <c r="B115" i="7"/>
  <c r="C115" i="7"/>
  <c r="B116" i="7"/>
  <c r="C116" i="7"/>
  <c r="B117" i="7"/>
  <c r="C117" i="7"/>
  <c r="B118" i="7"/>
  <c r="C118" i="7"/>
  <c r="B119" i="7"/>
  <c r="C119" i="7"/>
  <c r="B120" i="7"/>
  <c r="C120" i="7"/>
  <c r="B121" i="7"/>
  <c r="C121" i="7"/>
  <c r="B122" i="7"/>
  <c r="C122" i="7"/>
  <c r="C4" i="7"/>
  <c r="B4" i="7"/>
  <c r="I540" i="4" l="1"/>
  <c r="L540" i="4" s="1"/>
  <c r="O540" i="4" s="1"/>
  <c r="I500" i="4"/>
  <c r="L500" i="4" s="1"/>
  <c r="M500" i="4" s="1"/>
  <c r="I105" i="4"/>
  <c r="L105" i="4" s="1"/>
  <c r="M105" i="4" s="1"/>
  <c r="I69" i="4"/>
  <c r="L69" i="4" s="1"/>
  <c r="N69" i="4" s="1"/>
  <c r="I404" i="4"/>
  <c r="I151" i="4"/>
  <c r="L151" i="4" s="1"/>
  <c r="I496" i="4"/>
  <c r="L496" i="4" s="1"/>
  <c r="I464" i="4"/>
  <c r="I440" i="4"/>
  <c r="L440" i="4" s="1"/>
  <c r="M440" i="4" s="1"/>
  <c r="I376" i="4"/>
  <c r="L376" i="4" s="1"/>
  <c r="M376" i="4" s="1"/>
  <c r="I514" i="4"/>
  <c r="L514" i="4" s="1"/>
  <c r="M514" i="4" s="1"/>
  <c r="I490" i="4"/>
  <c r="L490" i="4" s="1"/>
  <c r="I378" i="4"/>
  <c r="L378" i="4" s="1"/>
  <c r="I210" i="4"/>
  <c r="I196" i="4"/>
  <c r="I140" i="4"/>
  <c r="L140" i="4" s="1"/>
  <c r="N140" i="4" s="1"/>
  <c r="I494" i="4"/>
  <c r="I406" i="4"/>
  <c r="I374" i="4"/>
  <c r="L374" i="4" s="1"/>
  <c r="N374" i="4" s="1"/>
  <c r="I442" i="4"/>
  <c r="L442" i="4" s="1"/>
  <c r="I631" i="4"/>
  <c r="L631" i="4" s="1"/>
  <c r="O631" i="4" s="1"/>
  <c r="I627" i="4"/>
  <c r="L627" i="4" s="1"/>
  <c r="N627" i="4" s="1"/>
  <c r="I579" i="4"/>
  <c r="L579" i="4" s="1"/>
  <c r="N579" i="4" s="1"/>
  <c r="I591" i="4"/>
  <c r="L591" i="4" s="1"/>
  <c r="I589" i="4"/>
  <c r="L589" i="4" s="1"/>
  <c r="I585" i="4"/>
  <c r="L585" i="4" s="1"/>
  <c r="M585" i="4" s="1"/>
  <c r="I583" i="4"/>
  <c r="L583" i="4" s="1"/>
  <c r="N583" i="4" s="1"/>
  <c r="I581" i="4"/>
  <c r="L581" i="4" s="1"/>
  <c r="I567" i="4"/>
  <c r="L567" i="4" s="1"/>
  <c r="I561" i="4"/>
  <c r="L561" i="4" s="1"/>
  <c r="I433" i="4"/>
  <c r="L433" i="4" s="1"/>
  <c r="N433" i="4" s="1"/>
  <c r="I383" i="4"/>
  <c r="L383" i="4" s="1"/>
  <c r="M383" i="4" s="1"/>
  <c r="I117" i="4"/>
  <c r="L117" i="4" s="1"/>
  <c r="M117" i="4" s="1"/>
  <c r="I293" i="4"/>
  <c r="L293" i="4" s="1"/>
  <c r="M293" i="4" s="1"/>
  <c r="I73" i="4"/>
  <c r="L73" i="4" s="1"/>
  <c r="N73" i="4" s="1"/>
  <c r="I206" i="4"/>
  <c r="L206" i="4" s="1"/>
  <c r="M206" i="4" s="1"/>
  <c r="I587" i="4"/>
  <c r="L587" i="4" s="1"/>
  <c r="M587" i="4" s="1"/>
  <c r="I188" i="4"/>
  <c r="L188" i="4" s="1"/>
  <c r="M188" i="4" s="1"/>
  <c r="I180" i="4"/>
  <c r="L180" i="4" s="1"/>
  <c r="I142" i="4"/>
  <c r="L142" i="4" s="1"/>
  <c r="M142" i="4" s="1"/>
  <c r="I112" i="4"/>
  <c r="L112" i="4" s="1"/>
  <c r="M112" i="4" s="1"/>
  <c r="I176" i="4"/>
  <c r="L176" i="4" s="1"/>
  <c r="I178" i="4"/>
  <c r="L178" i="4" s="1"/>
  <c r="I448" i="4"/>
  <c r="L448" i="4" s="1"/>
  <c r="N448" i="4" s="1"/>
  <c r="I190" i="4"/>
  <c r="L190" i="4" s="1"/>
  <c r="I168" i="4"/>
  <c r="L168" i="4" s="1"/>
  <c r="M168" i="4" s="1"/>
  <c r="I198" i="4"/>
  <c r="L198" i="4" s="1"/>
  <c r="I174" i="4"/>
  <c r="I148" i="4"/>
  <c r="L148" i="4" s="1"/>
  <c r="I208" i="4"/>
  <c r="L208" i="4" s="1"/>
  <c r="I192" i="4"/>
  <c r="L192" i="4" s="1"/>
  <c r="M192" i="4" s="1"/>
  <c r="I166" i="4"/>
  <c r="L166" i="4" s="1"/>
  <c r="I663" i="4"/>
  <c r="L663" i="4" s="1"/>
  <c r="M663" i="4" s="1"/>
  <c r="I629" i="4"/>
  <c r="L629" i="4" s="1"/>
  <c r="N629" i="4" s="1"/>
  <c r="I623" i="4"/>
  <c r="L623" i="4" s="1"/>
  <c r="O623" i="4" s="1"/>
  <c r="I609" i="4"/>
  <c r="L609" i="4" s="1"/>
  <c r="M609" i="4" s="1"/>
  <c r="I597" i="4"/>
  <c r="L597" i="4" s="1"/>
  <c r="N597" i="4" s="1"/>
  <c r="I593" i="4"/>
  <c r="L593" i="4" s="1"/>
  <c r="I573" i="4"/>
  <c r="L573" i="4" s="1"/>
  <c r="N573" i="4" s="1"/>
  <c r="I557" i="4"/>
  <c r="L557" i="4" s="1"/>
  <c r="O557" i="4" s="1"/>
  <c r="I172" i="4"/>
  <c r="L172" i="4" s="1"/>
  <c r="M172" i="4" s="1"/>
  <c r="I232" i="4"/>
  <c r="L232" i="4" s="1"/>
  <c r="I46" i="4"/>
  <c r="L46" i="4" s="1"/>
  <c r="I268" i="4"/>
  <c r="L268" i="4" s="1"/>
  <c r="M268" i="4" s="1"/>
  <c r="I182" i="4"/>
  <c r="L182" i="4" s="1"/>
  <c r="I170" i="4"/>
  <c r="L170" i="4" s="1"/>
  <c r="M170" i="4" s="1"/>
  <c r="I144" i="4"/>
  <c r="L144" i="4" s="1"/>
  <c r="I130" i="4"/>
  <c r="L130" i="4" s="1"/>
  <c r="M130" i="4" s="1"/>
  <c r="I326" i="4"/>
  <c r="L326" i="4" s="1"/>
  <c r="N326" i="4" s="1"/>
  <c r="I230" i="4"/>
  <c r="L230" i="4" s="1"/>
  <c r="N230" i="4" s="1"/>
  <c r="I402" i="4"/>
  <c r="L402" i="4" s="1"/>
  <c r="O402" i="4" s="1"/>
  <c r="I146" i="4"/>
  <c r="L146" i="4" s="1"/>
  <c r="I368" i="4"/>
  <c r="L368" i="4" s="1"/>
  <c r="O368" i="4" s="1"/>
  <c r="I134" i="4"/>
  <c r="I96" i="4"/>
  <c r="L96" i="4" s="1"/>
  <c r="N96" i="4" s="1"/>
  <c r="I88" i="4"/>
  <c r="L88" i="4" s="1"/>
  <c r="I80" i="4"/>
  <c r="L80" i="4" s="1"/>
  <c r="N80" i="4" s="1"/>
  <c r="I475" i="4"/>
  <c r="L475" i="4" s="1"/>
  <c r="O475" i="4" s="1"/>
  <c r="I473" i="4"/>
  <c r="L473" i="4" s="1"/>
  <c r="O473" i="4" s="1"/>
  <c r="I439" i="4"/>
  <c r="L439" i="4" s="1"/>
  <c r="I437" i="4"/>
  <c r="L437" i="4" s="1"/>
  <c r="I35" i="4"/>
  <c r="L35" i="4" s="1"/>
  <c r="I21" i="4"/>
  <c r="L21" i="4" s="1"/>
  <c r="I19" i="4"/>
  <c r="L19" i="4" s="1"/>
  <c r="M19" i="4" s="1"/>
  <c r="I554" i="4"/>
  <c r="L554" i="4" s="1"/>
  <c r="I518" i="4"/>
  <c r="L518" i="4" s="1"/>
  <c r="I512" i="4"/>
  <c r="L512" i="4" s="1"/>
  <c r="N512" i="4" s="1"/>
  <c r="I508" i="4"/>
  <c r="L508" i="4" s="1"/>
  <c r="I560" i="4"/>
  <c r="L560" i="4" s="1"/>
  <c r="N560" i="4" s="1"/>
  <c r="I304" i="4"/>
  <c r="L304" i="4" s="1"/>
  <c r="M304" i="4" s="1"/>
  <c r="I296" i="4"/>
  <c r="L296" i="4" s="1"/>
  <c r="M296" i="4" s="1"/>
  <c r="I288" i="4"/>
  <c r="L288" i="4" s="1"/>
  <c r="M288" i="4" s="1"/>
  <c r="I150" i="4"/>
  <c r="L150" i="4" s="1"/>
  <c r="M150" i="4" s="1"/>
  <c r="I64" i="4"/>
  <c r="L64" i="4" s="1"/>
  <c r="I62" i="4"/>
  <c r="L62" i="4" s="1"/>
  <c r="I60" i="4"/>
  <c r="L60" i="4" s="1"/>
  <c r="M60" i="4" s="1"/>
  <c r="I54" i="4"/>
  <c r="L54" i="4" s="1"/>
  <c r="I50" i="4"/>
  <c r="L50" i="4" s="1"/>
  <c r="I48" i="4"/>
  <c r="L48" i="4" s="1"/>
  <c r="I677" i="4"/>
  <c r="L677" i="4" s="1"/>
  <c r="I673" i="4"/>
  <c r="L673" i="4" s="1"/>
  <c r="I391" i="4"/>
  <c r="L391" i="4" s="1"/>
  <c r="M391" i="4" s="1"/>
  <c r="I357" i="4"/>
  <c r="L357" i="4" s="1"/>
  <c r="M357" i="4" s="1"/>
  <c r="I355" i="4"/>
  <c r="L355" i="4" s="1"/>
  <c r="I351" i="4"/>
  <c r="L351" i="4" s="1"/>
  <c r="O351" i="4" s="1"/>
  <c r="I343" i="4"/>
  <c r="L343" i="4" s="1"/>
  <c r="M343" i="4" s="1"/>
  <c r="I159" i="4"/>
  <c r="L159" i="4" s="1"/>
  <c r="M159" i="4" s="1"/>
  <c r="I63" i="4"/>
  <c r="L63" i="4" s="1"/>
  <c r="I53" i="4"/>
  <c r="L53" i="4" s="1"/>
  <c r="I676" i="4"/>
  <c r="L676" i="4" s="1"/>
  <c r="M676" i="4" s="1"/>
  <c r="I670" i="4"/>
  <c r="L670" i="4" s="1"/>
  <c r="I431" i="4"/>
  <c r="L431" i="4" s="1"/>
  <c r="M431" i="4" s="1"/>
  <c r="I415" i="4"/>
  <c r="L415" i="4" s="1"/>
  <c r="O415" i="4" s="1"/>
  <c r="I413" i="4"/>
  <c r="L413" i="4" s="1"/>
  <c r="I678" i="4"/>
  <c r="L678" i="4" s="1"/>
  <c r="I596" i="4"/>
  <c r="L596" i="4" s="1"/>
  <c r="I588" i="4"/>
  <c r="L588" i="4" s="1"/>
  <c r="M588" i="4" s="1"/>
  <c r="I564" i="4"/>
  <c r="L564" i="4" s="1"/>
  <c r="N564" i="4" s="1"/>
  <c r="I556" i="4"/>
  <c r="L556" i="4" s="1"/>
  <c r="N556" i="4" s="1"/>
  <c r="I68" i="4"/>
  <c r="L68" i="4" s="1"/>
  <c r="I650" i="4"/>
  <c r="L650" i="4" s="1"/>
  <c r="I640" i="4"/>
  <c r="L640" i="4" s="1"/>
  <c r="M640" i="4" s="1"/>
  <c r="I638" i="4"/>
  <c r="L638" i="4" s="1"/>
  <c r="O638" i="4" s="1"/>
  <c r="I634" i="4"/>
  <c r="L634" i="4" s="1"/>
  <c r="M634" i="4" s="1"/>
  <c r="I608" i="4"/>
  <c r="L608" i="4" s="1"/>
  <c r="I263" i="4"/>
  <c r="L263" i="4" s="1"/>
  <c r="I243" i="4"/>
  <c r="L243" i="4" s="1"/>
  <c r="N243" i="4" s="1"/>
  <c r="I239" i="4"/>
  <c r="L239" i="4" s="1"/>
  <c r="N239" i="4" s="1"/>
  <c r="I237" i="4"/>
  <c r="L237" i="4" s="1"/>
  <c r="I235" i="4"/>
  <c r="L235" i="4" s="1"/>
  <c r="I233" i="4"/>
  <c r="L233" i="4" s="1"/>
  <c r="M233" i="4" s="1"/>
  <c r="I231" i="4"/>
  <c r="L231" i="4" s="1"/>
  <c r="M231" i="4" s="1"/>
  <c r="I155" i="4"/>
  <c r="L155" i="4" s="1"/>
  <c r="M155" i="4" s="1"/>
  <c r="I179" i="4"/>
  <c r="L179" i="4" s="1"/>
  <c r="I157" i="4"/>
  <c r="L157" i="4" s="1"/>
  <c r="I153" i="4"/>
  <c r="L153" i="4" s="1"/>
  <c r="I149" i="4"/>
  <c r="L149" i="4" s="1"/>
  <c r="I147" i="4"/>
  <c r="L147" i="4" s="1"/>
  <c r="N147" i="4" s="1"/>
  <c r="I145" i="4"/>
  <c r="L145" i="4" s="1"/>
  <c r="I143" i="4"/>
  <c r="L143" i="4" s="1"/>
  <c r="M143" i="4" s="1"/>
  <c r="I121" i="4"/>
  <c r="L121" i="4" s="1"/>
  <c r="N121" i="4" s="1"/>
  <c r="I683" i="4"/>
  <c r="L683" i="4" s="1"/>
  <c r="M683" i="4" s="1"/>
  <c r="I432" i="4"/>
  <c r="L432" i="4" s="1"/>
  <c r="M432" i="4" s="1"/>
  <c r="I430" i="4"/>
  <c r="L430" i="4" s="1"/>
  <c r="I422" i="4"/>
  <c r="L422" i="4" s="1"/>
  <c r="I348" i="4"/>
  <c r="L348" i="4" s="1"/>
  <c r="I340" i="4"/>
  <c r="L340" i="4" s="1"/>
  <c r="N340" i="4" s="1"/>
  <c r="I286" i="4"/>
  <c r="L286" i="4" s="1"/>
  <c r="M286" i="4" s="1"/>
  <c r="I55" i="4"/>
  <c r="L55" i="4" s="1"/>
  <c r="N55" i="4" s="1"/>
  <c r="I51" i="4"/>
  <c r="L51" i="4" s="1"/>
  <c r="I49" i="4"/>
  <c r="L49" i="4" s="1"/>
  <c r="I47" i="4"/>
  <c r="L47" i="4" s="1"/>
  <c r="I45" i="4"/>
  <c r="L45" i="4" s="1"/>
  <c r="I685" i="4"/>
  <c r="L685" i="4" s="1"/>
  <c r="M685" i="4" s="1"/>
  <c r="I671" i="4"/>
  <c r="L671" i="4" s="1"/>
  <c r="M671" i="4" s="1"/>
  <c r="I669" i="4"/>
  <c r="L669" i="4" s="1"/>
  <c r="M669" i="4" s="1"/>
  <c r="I667" i="4"/>
  <c r="L667" i="4" s="1"/>
  <c r="M667" i="4" s="1"/>
  <c r="I393" i="4"/>
  <c r="L393" i="4" s="1"/>
  <c r="M393" i="4" s="1"/>
  <c r="I387" i="4"/>
  <c r="L387" i="4" s="1"/>
  <c r="I40" i="4"/>
  <c r="L40" i="4" s="1"/>
  <c r="N40" i="4" s="1"/>
  <c r="I38" i="4"/>
  <c r="L38" i="4" s="1"/>
  <c r="M38" i="4" s="1"/>
  <c r="I538" i="4"/>
  <c r="L538" i="4" s="1"/>
  <c r="O538" i="4" s="1"/>
  <c r="I3" i="4"/>
  <c r="L3" i="4" s="1"/>
  <c r="M3" i="4" s="1"/>
  <c r="I468" i="4"/>
  <c r="L468" i="4" s="1"/>
  <c r="I462" i="4"/>
  <c r="L462" i="4" s="1"/>
  <c r="M462" i="4" s="1"/>
  <c r="I458" i="4"/>
  <c r="L458" i="4" s="1"/>
  <c r="O458" i="4" s="1"/>
  <c r="I375" i="4"/>
  <c r="L375" i="4" s="1"/>
  <c r="I373" i="4"/>
  <c r="L373" i="4" s="1"/>
  <c r="O373" i="4" s="1"/>
  <c r="I369" i="4"/>
  <c r="L369" i="4" s="1"/>
  <c r="I353" i="4"/>
  <c r="L353" i="4" s="1"/>
  <c r="M353" i="4" s="1"/>
  <c r="I103" i="4"/>
  <c r="L103" i="4" s="1"/>
  <c r="M103" i="4" s="1"/>
  <c r="I97" i="4"/>
  <c r="L97" i="4" s="1"/>
  <c r="I89" i="4"/>
  <c r="L89" i="4" s="1"/>
  <c r="I87" i="4"/>
  <c r="L87" i="4" s="1"/>
  <c r="I83" i="4"/>
  <c r="L83" i="4" s="1"/>
  <c r="I81" i="4"/>
  <c r="L81" i="4" s="1"/>
  <c r="N81" i="4" s="1"/>
  <c r="I79" i="4"/>
  <c r="L79" i="4" s="1"/>
  <c r="I450" i="4"/>
  <c r="L450" i="4" s="1"/>
  <c r="I446" i="4"/>
  <c r="L446" i="4" s="1"/>
  <c r="O446" i="4" s="1"/>
  <c r="I444" i="4"/>
  <c r="L444" i="4" s="1"/>
  <c r="M444" i="4" s="1"/>
  <c r="I438" i="4"/>
  <c r="L438" i="4" s="1"/>
  <c r="O438" i="4" s="1"/>
  <c r="I434" i="4"/>
  <c r="L434" i="4" s="1"/>
  <c r="O434" i="4" s="1"/>
  <c r="I218" i="4"/>
  <c r="L218" i="4" s="1"/>
  <c r="I216" i="4"/>
  <c r="L216" i="4" s="1"/>
  <c r="N216" i="4" s="1"/>
  <c r="I410" i="4"/>
  <c r="L410" i="4" s="1"/>
  <c r="I408" i="4"/>
  <c r="L408" i="4" s="1"/>
  <c r="I398" i="4"/>
  <c r="L398" i="4" s="1"/>
  <c r="M398" i="4" s="1"/>
  <c r="I396" i="4"/>
  <c r="L396" i="4" s="1"/>
  <c r="I39" i="4"/>
  <c r="L39" i="4" s="1"/>
  <c r="I37" i="4"/>
  <c r="L37" i="4" s="1"/>
  <c r="I390" i="4"/>
  <c r="L390" i="4" s="1"/>
  <c r="M390" i="4" s="1"/>
  <c r="I388" i="4"/>
  <c r="L388" i="4" s="1"/>
  <c r="I386" i="4"/>
  <c r="L386" i="4" s="1"/>
  <c r="I305" i="4"/>
  <c r="L305" i="4" s="1"/>
  <c r="I459" i="4"/>
  <c r="L459" i="4" s="1"/>
  <c r="I76" i="4"/>
  <c r="L76" i="4" s="1"/>
  <c r="I302" i="4"/>
  <c r="L302" i="4" s="1"/>
  <c r="I662" i="4"/>
  <c r="L662" i="4" s="1"/>
  <c r="O662" i="4" s="1"/>
  <c r="I660" i="4"/>
  <c r="L660" i="4" s="1"/>
  <c r="N660" i="4" s="1"/>
  <c r="I658" i="4"/>
  <c r="L658" i="4" s="1"/>
  <c r="I656" i="4"/>
  <c r="L656" i="4" s="1"/>
  <c r="I521" i="4"/>
  <c r="L521" i="4" s="1"/>
  <c r="O521" i="4" s="1"/>
  <c r="I201" i="4"/>
  <c r="L201" i="4" s="1"/>
  <c r="I199" i="4"/>
  <c r="L199" i="4" s="1"/>
  <c r="I195" i="4"/>
  <c r="L195" i="4" s="1"/>
  <c r="I104" i="4"/>
  <c r="L104" i="4" s="1"/>
  <c r="M104" i="4" s="1"/>
  <c r="I424" i="4"/>
  <c r="L424" i="4" s="1"/>
  <c r="I306" i="4"/>
  <c r="L306" i="4" s="1"/>
  <c r="O306" i="4" s="1"/>
  <c r="I203" i="4"/>
  <c r="L203" i="4" s="1"/>
  <c r="N203" i="4" s="1"/>
  <c r="I674" i="4"/>
  <c r="L674" i="4" s="1"/>
  <c r="N674" i="4" s="1"/>
  <c r="I672" i="4"/>
  <c r="L672" i="4" s="1"/>
  <c r="N672" i="4" s="1"/>
  <c r="I613" i="4"/>
  <c r="L613" i="4" s="1"/>
  <c r="I342" i="4"/>
  <c r="L342" i="4" s="1"/>
  <c r="I331" i="4"/>
  <c r="L331" i="4" s="1"/>
  <c r="I329" i="4"/>
  <c r="L329" i="4" s="1"/>
  <c r="M329" i="4" s="1"/>
  <c r="I327" i="4"/>
  <c r="L327" i="4" s="1"/>
  <c r="M327" i="4" s="1"/>
  <c r="I325" i="4"/>
  <c r="L325" i="4" s="1"/>
  <c r="O325" i="4" s="1"/>
  <c r="I323" i="4"/>
  <c r="L323" i="4" s="1"/>
  <c r="N323" i="4" s="1"/>
  <c r="I321" i="4"/>
  <c r="L321" i="4" s="1"/>
  <c r="I226" i="4"/>
  <c r="L226" i="4" s="1"/>
  <c r="I214" i="4"/>
  <c r="L214" i="4" s="1"/>
  <c r="I212" i="4"/>
  <c r="L212" i="4" s="1"/>
  <c r="N212" i="4" s="1"/>
  <c r="I26" i="4"/>
  <c r="L26" i="4" s="1"/>
  <c r="I14" i="4"/>
  <c r="L14" i="4" s="1"/>
  <c r="I414" i="4"/>
  <c r="L414" i="4" s="1"/>
  <c r="M414" i="4" s="1"/>
  <c r="I345" i="4"/>
  <c r="L345" i="4" s="1"/>
  <c r="I314" i="4"/>
  <c r="L314" i="4" s="1"/>
  <c r="I223" i="4"/>
  <c r="L223" i="4" s="1"/>
  <c r="I625" i="4"/>
  <c r="L625" i="4" s="1"/>
  <c r="I599" i="4"/>
  <c r="L599" i="4" s="1"/>
  <c r="O599" i="4" s="1"/>
  <c r="I44" i="4"/>
  <c r="L44" i="4" s="1"/>
  <c r="I452" i="4"/>
  <c r="L452" i="4" s="1"/>
  <c r="I405" i="4"/>
  <c r="L405" i="4" s="1"/>
  <c r="O405" i="4" s="1"/>
  <c r="I71" i="4"/>
  <c r="L71" i="4" s="1"/>
  <c r="N71" i="4" s="1"/>
  <c r="I67" i="4"/>
  <c r="L67" i="4" s="1"/>
  <c r="I418" i="4"/>
  <c r="L418" i="4" s="1"/>
  <c r="M418" i="4" s="1"/>
  <c r="I339" i="4"/>
  <c r="L339" i="4" s="1"/>
  <c r="I480" i="4"/>
  <c r="L480" i="4" s="1"/>
  <c r="I478" i="4"/>
  <c r="L478" i="4" s="1"/>
  <c r="M478" i="4" s="1"/>
  <c r="I470" i="4"/>
  <c r="L470" i="4" s="1"/>
  <c r="I283" i="4"/>
  <c r="L283" i="4" s="1"/>
  <c r="N283" i="4" s="1"/>
  <c r="I75" i="4"/>
  <c r="L75" i="4" s="1"/>
  <c r="I10" i="4"/>
  <c r="L10" i="4" s="1"/>
  <c r="M10" i="4" s="1"/>
  <c r="I428" i="4"/>
  <c r="L428" i="4" s="1"/>
  <c r="I271" i="4"/>
  <c r="L271" i="4" s="1"/>
  <c r="I265" i="4"/>
  <c r="L265" i="4" s="1"/>
  <c r="N265" i="4" s="1"/>
  <c r="I261" i="4"/>
  <c r="L261" i="4" s="1"/>
  <c r="M261" i="4" s="1"/>
  <c r="I257" i="4"/>
  <c r="L257" i="4" s="1"/>
  <c r="I255" i="4"/>
  <c r="L255" i="4" s="1"/>
  <c r="L134" i="4"/>
  <c r="M134" i="4" s="1"/>
  <c r="I110" i="4"/>
  <c r="L110" i="4" s="1"/>
  <c r="N110" i="4" s="1"/>
  <c r="I697" i="4"/>
  <c r="L697" i="4" s="1"/>
  <c r="N697" i="4" s="1"/>
  <c r="I691" i="4"/>
  <c r="L691" i="4" s="1"/>
  <c r="N691" i="4" s="1"/>
  <c r="I689" i="4"/>
  <c r="L689" i="4" s="1"/>
  <c r="O689" i="4" s="1"/>
  <c r="I687" i="4"/>
  <c r="L687" i="4" s="1"/>
  <c r="O687" i="4" s="1"/>
  <c r="I644" i="4"/>
  <c r="L644" i="4" s="1"/>
  <c r="I642" i="4"/>
  <c r="L642" i="4" s="1"/>
  <c r="O642" i="4" s="1"/>
  <c r="I636" i="4"/>
  <c r="L636" i="4" s="1"/>
  <c r="O636" i="4" s="1"/>
  <c r="I555" i="4"/>
  <c r="L555" i="4" s="1"/>
  <c r="I553" i="4"/>
  <c r="L553" i="4" s="1"/>
  <c r="N553" i="4" s="1"/>
  <c r="I551" i="4"/>
  <c r="L551" i="4" s="1"/>
  <c r="N551" i="4" s="1"/>
  <c r="I549" i="4"/>
  <c r="L549" i="4" s="1"/>
  <c r="M549" i="4" s="1"/>
  <c r="I493" i="4"/>
  <c r="L493" i="4" s="1"/>
  <c r="I489" i="4"/>
  <c r="L489" i="4" s="1"/>
  <c r="I487" i="4"/>
  <c r="L487" i="4" s="1"/>
  <c r="I483" i="4"/>
  <c r="L483" i="4" s="1"/>
  <c r="I316" i="4"/>
  <c r="L316" i="4" s="1"/>
  <c r="I138" i="4"/>
  <c r="L138" i="4" s="1"/>
  <c r="I136" i="4"/>
  <c r="L136" i="4" s="1"/>
  <c r="I128" i="4"/>
  <c r="L128" i="4" s="1"/>
  <c r="N128" i="4" s="1"/>
  <c r="I122" i="4"/>
  <c r="L122" i="4" s="1"/>
  <c r="N122" i="4" s="1"/>
  <c r="I457" i="4"/>
  <c r="L457" i="4" s="1"/>
  <c r="O457" i="4" s="1"/>
  <c r="I455" i="4"/>
  <c r="L455" i="4" s="1"/>
  <c r="N455" i="4" s="1"/>
  <c r="I102" i="4"/>
  <c r="L102" i="4" s="1"/>
  <c r="N102" i="4" s="1"/>
  <c r="I98" i="4"/>
  <c r="L98" i="4" s="1"/>
  <c r="I94" i="4"/>
  <c r="L94" i="4" s="1"/>
  <c r="I92" i="4"/>
  <c r="L92" i="4" s="1"/>
  <c r="I74" i="4"/>
  <c r="L74" i="4" s="1"/>
  <c r="I665" i="4"/>
  <c r="L665" i="4" s="1"/>
  <c r="N665" i="4" s="1"/>
  <c r="I598" i="4"/>
  <c r="L598" i="4" s="1"/>
  <c r="N598" i="4" s="1"/>
  <c r="I471" i="4"/>
  <c r="L471" i="4" s="1"/>
  <c r="I183" i="4"/>
  <c r="L183" i="4" s="1"/>
  <c r="I169" i="4"/>
  <c r="L169" i="4" s="1"/>
  <c r="I167" i="4"/>
  <c r="L167" i="4" s="1"/>
  <c r="N167" i="4" s="1"/>
  <c r="I165" i="4"/>
  <c r="L165" i="4" s="1"/>
  <c r="M165" i="4" s="1"/>
  <c r="I119" i="4"/>
  <c r="L119" i="4" s="1"/>
  <c r="N119" i="4" s="1"/>
  <c r="I679" i="4"/>
  <c r="L679" i="4" s="1"/>
  <c r="M679" i="4" s="1"/>
  <c r="I657" i="4"/>
  <c r="L657" i="4" s="1"/>
  <c r="I649" i="4"/>
  <c r="L649" i="4" s="1"/>
  <c r="O649" i="4" s="1"/>
  <c r="I645" i="4"/>
  <c r="L645" i="4" s="1"/>
  <c r="M645" i="4" s="1"/>
  <c r="I641" i="4"/>
  <c r="L641" i="4" s="1"/>
  <c r="O641" i="4" s="1"/>
  <c r="I441" i="4"/>
  <c r="L441" i="4" s="1"/>
  <c r="I435" i="4"/>
  <c r="L435" i="4" s="1"/>
  <c r="I290" i="4"/>
  <c r="L290" i="4" s="1"/>
  <c r="I284" i="4"/>
  <c r="L284" i="4" s="1"/>
  <c r="I347" i="4"/>
  <c r="L347" i="4" s="1"/>
  <c r="I308" i="4"/>
  <c r="L308" i="4" s="1"/>
  <c r="N308" i="4" s="1"/>
  <c r="I696" i="4"/>
  <c r="L696" i="4" s="1"/>
  <c r="I690" i="4"/>
  <c r="L690" i="4" s="1"/>
  <c r="O690" i="4" s="1"/>
  <c r="I688" i="4"/>
  <c r="L688" i="4" s="1"/>
  <c r="O688" i="4" s="1"/>
  <c r="I686" i="4"/>
  <c r="L686" i="4" s="1"/>
  <c r="O686" i="4" s="1"/>
  <c r="I548" i="4"/>
  <c r="L548" i="4" s="1"/>
  <c r="I520" i="4"/>
  <c r="L520" i="4" s="1"/>
  <c r="N520" i="4" s="1"/>
  <c r="I502" i="4"/>
  <c r="L502" i="4" s="1"/>
  <c r="N502" i="4" s="1"/>
  <c r="I492" i="4"/>
  <c r="L492" i="4" s="1"/>
  <c r="M492" i="4" s="1"/>
  <c r="I282" i="4"/>
  <c r="L282" i="4" s="1"/>
  <c r="I272" i="4"/>
  <c r="L272" i="4" s="1"/>
  <c r="N272" i="4" s="1"/>
  <c r="I270" i="4"/>
  <c r="L270" i="4" s="1"/>
  <c r="M270" i="4" s="1"/>
  <c r="I266" i="4"/>
  <c r="L266" i="4" s="1"/>
  <c r="M266" i="4" s="1"/>
  <c r="I264" i="4"/>
  <c r="L264" i="4" s="1"/>
  <c r="N264" i="4" s="1"/>
  <c r="I228" i="4"/>
  <c r="L228" i="4" s="1"/>
  <c r="N228" i="4" s="1"/>
  <c r="I141" i="4"/>
  <c r="L141" i="4" s="1"/>
  <c r="N141" i="4" s="1"/>
  <c r="I360" i="4"/>
  <c r="L360" i="4" s="1"/>
  <c r="O360" i="4" s="1"/>
  <c r="I307" i="4"/>
  <c r="L307" i="4" s="1"/>
  <c r="I460" i="4"/>
  <c r="L460" i="4" s="1"/>
  <c r="M460" i="4" s="1"/>
  <c r="I403" i="4"/>
  <c r="L403" i="4" s="1"/>
  <c r="O403" i="4" s="1"/>
  <c r="I362" i="4"/>
  <c r="L362" i="4" s="1"/>
  <c r="I224" i="4"/>
  <c r="L224" i="4" s="1"/>
  <c r="I356" i="4"/>
  <c r="L356" i="4" s="1"/>
  <c r="I303" i="4"/>
  <c r="L303" i="4" s="1"/>
  <c r="M303" i="4" s="1"/>
  <c r="I541" i="4"/>
  <c r="L541" i="4" s="1"/>
  <c r="I537" i="4"/>
  <c r="L537" i="4" s="1"/>
  <c r="I533" i="4"/>
  <c r="L533" i="4" s="1"/>
  <c r="N533" i="4" s="1"/>
  <c r="I509" i="4"/>
  <c r="L509" i="4" s="1"/>
  <c r="I620" i="4"/>
  <c r="L620" i="4" s="1"/>
  <c r="O620" i="4" s="1"/>
  <c r="I616" i="4"/>
  <c r="L616" i="4" s="1"/>
  <c r="I531" i="4"/>
  <c r="L531" i="4" s="1"/>
  <c r="O531" i="4" s="1"/>
  <c r="I525" i="4"/>
  <c r="L525" i="4" s="1"/>
  <c r="I523" i="4"/>
  <c r="L523" i="4" s="1"/>
  <c r="N523" i="4" s="1"/>
  <c r="I505" i="4"/>
  <c r="L505" i="4" s="1"/>
  <c r="I328" i="4"/>
  <c r="L328" i="4" s="1"/>
  <c r="I358" i="4"/>
  <c r="L358" i="4" s="1"/>
  <c r="I352" i="4"/>
  <c r="L352" i="4" s="1"/>
  <c r="M352" i="4" s="1"/>
  <c r="I309" i="4"/>
  <c r="L309" i="4" s="1"/>
  <c r="I401" i="4"/>
  <c r="L401" i="4" s="1"/>
  <c r="N401" i="4" s="1"/>
  <c r="I397" i="4"/>
  <c r="L397" i="4" s="1"/>
  <c r="I543" i="4"/>
  <c r="L543" i="4" s="1"/>
  <c r="O543" i="4" s="1"/>
  <c r="I535" i="4"/>
  <c r="L535" i="4" s="1"/>
  <c r="I507" i="4"/>
  <c r="L507" i="4" s="1"/>
  <c r="I618" i="4"/>
  <c r="L618" i="4" s="1"/>
  <c r="I614" i="4"/>
  <c r="L614" i="4" s="1"/>
  <c r="O614" i="4" s="1"/>
  <c r="I610" i="4"/>
  <c r="L610" i="4" s="1"/>
  <c r="O610" i="4" s="1"/>
  <c r="I602" i="4"/>
  <c r="L602" i="4" s="1"/>
  <c r="M602" i="4" s="1"/>
  <c r="I600" i="4"/>
  <c r="L600" i="4" s="1"/>
  <c r="O600" i="4" s="1"/>
  <c r="I594" i="4"/>
  <c r="L594" i="4" s="1"/>
  <c r="O594" i="4" s="1"/>
  <c r="I592" i="4"/>
  <c r="L592" i="4" s="1"/>
  <c r="I590" i="4"/>
  <c r="L590" i="4" s="1"/>
  <c r="I568" i="4"/>
  <c r="L568" i="4" s="1"/>
  <c r="M568" i="4" s="1"/>
  <c r="I318" i="4"/>
  <c r="L318" i="4" s="1"/>
  <c r="O318" i="4" s="1"/>
  <c r="I651" i="4"/>
  <c r="L651" i="4" s="1"/>
  <c r="I315" i="4"/>
  <c r="L315" i="4" s="1"/>
  <c r="I680" i="4"/>
  <c r="L680" i="4" s="1"/>
  <c r="I313" i="4"/>
  <c r="L313" i="4" s="1"/>
  <c r="N313" i="4" s="1"/>
  <c r="I574" i="4"/>
  <c r="L574" i="4" s="1"/>
  <c r="O574" i="4" s="1"/>
  <c r="I385" i="4"/>
  <c r="L385" i="4" s="1"/>
  <c r="I338" i="4"/>
  <c r="L338" i="4" s="1"/>
  <c r="I336" i="4"/>
  <c r="L336" i="4" s="1"/>
  <c r="O336" i="4" s="1"/>
  <c r="I252" i="4"/>
  <c r="L252" i="4" s="1"/>
  <c r="I576" i="4"/>
  <c r="L576" i="4" s="1"/>
  <c r="N576" i="4" s="1"/>
  <c r="I570" i="4"/>
  <c r="L570" i="4" s="1"/>
  <c r="I132" i="4"/>
  <c r="L132" i="4" s="1"/>
  <c r="I558" i="4"/>
  <c r="L558" i="4" s="1"/>
  <c r="I289" i="4"/>
  <c r="L289" i="4" s="1"/>
  <c r="N289" i="4" s="1"/>
  <c r="I285" i="4"/>
  <c r="L285" i="4" s="1"/>
  <c r="I187" i="4"/>
  <c r="L187" i="4" s="1"/>
  <c r="M187" i="4" s="1"/>
  <c r="I185" i="4"/>
  <c r="L185" i="4" s="1"/>
  <c r="M185" i="4" s="1"/>
  <c r="I181" i="4"/>
  <c r="L181" i="4" s="1"/>
  <c r="N181" i="4" s="1"/>
  <c r="I177" i="4"/>
  <c r="L177" i="4" s="1"/>
  <c r="M177" i="4" s="1"/>
  <c r="I363" i="4"/>
  <c r="L363" i="4" s="1"/>
  <c r="N363" i="4" s="1"/>
  <c r="I334" i="4"/>
  <c r="L334" i="4" s="1"/>
  <c r="O334" i="4" s="1"/>
  <c r="I664" i="4"/>
  <c r="L664" i="4" s="1"/>
  <c r="I619" i="4"/>
  <c r="L619" i="4" s="1"/>
  <c r="N619" i="4" s="1"/>
  <c r="I605" i="4"/>
  <c r="L605" i="4" s="1"/>
  <c r="N605" i="4" s="1"/>
  <c r="I528" i="4"/>
  <c r="L528" i="4" s="1"/>
  <c r="M528" i="4" s="1"/>
  <c r="I279" i="4"/>
  <c r="L279" i="4" s="1"/>
  <c r="N279" i="4" s="1"/>
  <c r="I277" i="4"/>
  <c r="L277" i="4" s="1"/>
  <c r="I43" i="4"/>
  <c r="L43" i="4" s="1"/>
  <c r="I611" i="4"/>
  <c r="L611" i="4" s="1"/>
  <c r="I453" i="4"/>
  <c r="L453" i="4" s="1"/>
  <c r="O453" i="4" s="1"/>
  <c r="I139" i="4"/>
  <c r="L139" i="4" s="1"/>
  <c r="I78" i="4"/>
  <c r="L78" i="4" s="1"/>
  <c r="I33" i="4"/>
  <c r="L33" i="4" s="1"/>
  <c r="I607" i="4"/>
  <c r="L607" i="4" s="1"/>
  <c r="M607" i="4" s="1"/>
  <c r="I522" i="4"/>
  <c r="L522" i="4" s="1"/>
  <c r="I498" i="4"/>
  <c r="L498" i="4" s="1"/>
  <c r="O498" i="4" s="1"/>
  <c r="I486" i="4"/>
  <c r="L486" i="4" s="1"/>
  <c r="M486" i="4" s="1"/>
  <c r="I484" i="4"/>
  <c r="L484" i="4" s="1"/>
  <c r="I400" i="4"/>
  <c r="L400" i="4" s="1"/>
  <c r="N400" i="4" s="1"/>
  <c r="I115" i="4"/>
  <c r="L115" i="4" s="1"/>
  <c r="I365" i="4"/>
  <c r="L365" i="4" s="1"/>
  <c r="I681" i="4"/>
  <c r="L681" i="4" s="1"/>
  <c r="I702" i="4"/>
  <c r="L702" i="4" s="1"/>
  <c r="I700" i="4"/>
  <c r="L700" i="4" s="1"/>
  <c r="N700" i="4" s="1"/>
  <c r="I595" i="4"/>
  <c r="L595" i="4" s="1"/>
  <c r="I111" i="4"/>
  <c r="L111" i="4" s="1"/>
  <c r="N111" i="4" s="1"/>
  <c r="I461" i="4"/>
  <c r="L461" i="4" s="1"/>
  <c r="M461" i="4" s="1"/>
  <c r="I603" i="4"/>
  <c r="L603" i="4" s="1"/>
  <c r="O603" i="4" s="1"/>
  <c r="I632" i="4"/>
  <c r="L632" i="4" s="1"/>
  <c r="O632" i="4" s="1"/>
  <c r="I630" i="4"/>
  <c r="L630" i="4" s="1"/>
  <c r="I628" i="4"/>
  <c r="L628" i="4" s="1"/>
  <c r="I545" i="4"/>
  <c r="L545" i="4" s="1"/>
  <c r="N545" i="4" s="1"/>
  <c r="I474" i="4"/>
  <c r="L474" i="4" s="1"/>
  <c r="M474" i="4" s="1"/>
  <c r="I472" i="4"/>
  <c r="L472" i="4" s="1"/>
  <c r="N472" i="4" s="1"/>
  <c r="I221" i="4"/>
  <c r="L221" i="4" s="1"/>
  <c r="N221" i="4" s="1"/>
  <c r="I219" i="4"/>
  <c r="L219" i="4" s="1"/>
  <c r="N219" i="4" s="1"/>
  <c r="I217" i="4"/>
  <c r="L217" i="4" s="1"/>
  <c r="M217" i="4" s="1"/>
  <c r="I215" i="4"/>
  <c r="L215" i="4" s="1"/>
  <c r="I213" i="4"/>
  <c r="L213" i="4" s="1"/>
  <c r="N213" i="4" s="1"/>
  <c r="I162" i="4"/>
  <c r="L162" i="4" s="1"/>
  <c r="N162" i="4" s="1"/>
  <c r="I158" i="4"/>
  <c r="L158" i="4" s="1"/>
  <c r="O158" i="4" s="1"/>
  <c r="I256" i="4"/>
  <c r="L256" i="4" s="1"/>
  <c r="M256" i="4" s="1"/>
  <c r="I254" i="4"/>
  <c r="L254" i="4" s="1"/>
  <c r="M254" i="4" s="1"/>
  <c r="I101" i="4"/>
  <c r="L101" i="4" s="1"/>
  <c r="I58" i="4"/>
  <c r="L58" i="4" s="1"/>
  <c r="M58" i="4" s="1"/>
  <c r="I42" i="4"/>
  <c r="L42" i="4" s="1"/>
  <c r="I584" i="4"/>
  <c r="L584" i="4" s="1"/>
  <c r="I298" i="4"/>
  <c r="L298" i="4" s="1"/>
  <c r="I294" i="4"/>
  <c r="L294" i="4" s="1"/>
  <c r="N294" i="4" s="1"/>
  <c r="I292" i="4"/>
  <c r="L292" i="4" s="1"/>
  <c r="O292" i="4" s="1"/>
  <c r="I57" i="4"/>
  <c r="L57" i="4" s="1"/>
  <c r="I582" i="4"/>
  <c r="L582" i="4" s="1"/>
  <c r="I517" i="4"/>
  <c r="L517" i="4" s="1"/>
  <c r="I499" i="4"/>
  <c r="L499" i="4" s="1"/>
  <c r="N499" i="4" s="1"/>
  <c r="I495" i="4"/>
  <c r="L495" i="4" s="1"/>
  <c r="I4" i="4"/>
  <c r="L4" i="4" s="1"/>
  <c r="I503" i="4"/>
  <c r="L503" i="4" s="1"/>
  <c r="I501" i="4"/>
  <c r="L501" i="4" s="1"/>
  <c r="N501" i="4" s="1"/>
  <c r="I194" i="4"/>
  <c r="L194" i="4" s="1"/>
  <c r="I133" i="4"/>
  <c r="L133" i="4" s="1"/>
  <c r="N133" i="4" s="1"/>
  <c r="I129" i="4"/>
  <c r="L129" i="4" s="1"/>
  <c r="N129" i="4" s="1"/>
  <c r="I125" i="4"/>
  <c r="L125" i="4" s="1"/>
  <c r="I84" i="4"/>
  <c r="L84" i="4" s="1"/>
  <c r="I82" i="4"/>
  <c r="L82" i="4" s="1"/>
  <c r="M82" i="4" s="1"/>
  <c r="I61" i="4"/>
  <c r="L61" i="4" s="1"/>
  <c r="I12" i="4"/>
  <c r="L12" i="4" s="1"/>
  <c r="O12" i="4" s="1"/>
  <c r="I698" i="4"/>
  <c r="L698" i="4" s="1"/>
  <c r="M698" i="4" s="1"/>
  <c r="I451" i="4"/>
  <c r="L451" i="4" s="1"/>
  <c r="I322" i="4"/>
  <c r="L322" i="4" s="1"/>
  <c r="I297" i="4"/>
  <c r="L297" i="4" s="1"/>
  <c r="N297" i="4" s="1"/>
  <c r="I250" i="4"/>
  <c r="L250" i="4" s="1"/>
  <c r="I248" i="4"/>
  <c r="L248" i="4" s="1"/>
  <c r="N248" i="4" s="1"/>
  <c r="I246" i="4"/>
  <c r="L246" i="4" s="1"/>
  <c r="I244" i="4"/>
  <c r="L244" i="4" s="1"/>
  <c r="I238" i="4"/>
  <c r="L238" i="4" s="1"/>
  <c r="I164" i="4"/>
  <c r="L164" i="4" s="1"/>
  <c r="I95" i="4"/>
  <c r="L95" i="4" s="1"/>
  <c r="I93" i="4"/>
  <c r="L93" i="4" s="1"/>
  <c r="M93" i="4" s="1"/>
  <c r="I562" i="4"/>
  <c r="L562" i="4" s="1"/>
  <c r="I449" i="4"/>
  <c r="L449" i="4" s="1"/>
  <c r="O449" i="4" s="1"/>
  <c r="I399" i="4"/>
  <c r="L399" i="4" s="1"/>
  <c r="M399" i="4" s="1"/>
  <c r="I242" i="4"/>
  <c r="L242" i="4" s="1"/>
  <c r="N242" i="4" s="1"/>
  <c r="I240" i="4"/>
  <c r="L240" i="4" s="1"/>
  <c r="I91" i="4"/>
  <c r="L91" i="4" s="1"/>
  <c r="M91" i="4" s="1"/>
  <c r="I682" i="4"/>
  <c r="L682" i="4" s="1"/>
  <c r="M682" i="4" s="1"/>
  <c r="I647" i="4"/>
  <c r="L647" i="4" s="1"/>
  <c r="M647" i="4" s="1"/>
  <c r="I635" i="4"/>
  <c r="L635" i="4" s="1"/>
  <c r="I633" i="4"/>
  <c r="L633" i="4" s="1"/>
  <c r="I510" i="4"/>
  <c r="L510" i="4" s="1"/>
  <c r="I504" i="4"/>
  <c r="L504" i="4" s="1"/>
  <c r="M504" i="4" s="1"/>
  <c r="I205" i="4"/>
  <c r="L205" i="4" s="1"/>
  <c r="I278" i="4"/>
  <c r="L278" i="4" s="1"/>
  <c r="M278" i="4" s="1"/>
  <c r="I276" i="4"/>
  <c r="L276" i="4" s="1"/>
  <c r="I274" i="4"/>
  <c r="L274" i="4" s="1"/>
  <c r="I247" i="4"/>
  <c r="L247" i="4" s="1"/>
  <c r="I100" i="4"/>
  <c r="L100" i="4" s="1"/>
  <c r="I429" i="4"/>
  <c r="L429" i="4" s="1"/>
  <c r="N429" i="4" s="1"/>
  <c r="I337" i="4"/>
  <c r="L337" i="4" s="1"/>
  <c r="I295" i="4"/>
  <c r="L295" i="4" s="1"/>
  <c r="N295" i="4" s="1"/>
  <c r="I249" i="4"/>
  <c r="L249" i="4" s="1"/>
  <c r="I693" i="4"/>
  <c r="L693" i="4" s="1"/>
  <c r="I646" i="4"/>
  <c r="L646" i="4" s="1"/>
  <c r="I513" i="4"/>
  <c r="L513" i="4" s="1"/>
  <c r="I465" i="4"/>
  <c r="L465" i="4" s="1"/>
  <c r="I463" i="4"/>
  <c r="L463" i="4" s="1"/>
  <c r="I423" i="4"/>
  <c r="L423" i="4" s="1"/>
  <c r="I346" i="4"/>
  <c r="L346" i="4" s="1"/>
  <c r="N346" i="4" s="1"/>
  <c r="I333" i="4"/>
  <c r="L333" i="4" s="1"/>
  <c r="I661" i="4"/>
  <c r="L661" i="4" s="1"/>
  <c r="I488" i="4"/>
  <c r="L488" i="4" s="1"/>
  <c r="N488" i="4" s="1"/>
  <c r="I469" i="4"/>
  <c r="L469" i="4" s="1"/>
  <c r="N469" i="4" s="1"/>
  <c r="I421" i="4"/>
  <c r="L421" i="4" s="1"/>
  <c r="N421" i="4" s="1"/>
  <c r="I107" i="4"/>
  <c r="L107" i="4" s="1"/>
  <c r="I90" i="4"/>
  <c r="L90" i="4" s="1"/>
  <c r="I534" i="4"/>
  <c r="L534" i="4" s="1"/>
  <c r="I262" i="4"/>
  <c r="L262" i="4" s="1"/>
  <c r="I666" i="4"/>
  <c r="L666" i="4" s="1"/>
  <c r="I586" i="4"/>
  <c r="L586" i="4" s="1"/>
  <c r="M586" i="4" s="1"/>
  <c r="I572" i="4"/>
  <c r="L572" i="4" s="1"/>
  <c r="I524" i="4"/>
  <c r="L524" i="4" s="1"/>
  <c r="I319" i="4"/>
  <c r="L319" i="4" s="1"/>
  <c r="M319" i="4" s="1"/>
  <c r="I273" i="4"/>
  <c r="L273" i="4" s="1"/>
  <c r="N273" i="4" s="1"/>
  <c r="I135" i="4"/>
  <c r="L135" i="4" s="1"/>
  <c r="I643" i="4"/>
  <c r="L643" i="4" s="1"/>
  <c r="M643" i="4" s="1"/>
  <c r="I156" i="4"/>
  <c r="L156" i="4" s="1"/>
  <c r="M156" i="4" s="1"/>
  <c r="I154" i="4"/>
  <c r="L154" i="4" s="1"/>
  <c r="I280" i="4"/>
  <c r="L280" i="4" s="1"/>
  <c r="I701" i="4"/>
  <c r="L701" i="4" s="1"/>
  <c r="I699" i="4"/>
  <c r="L699" i="4" s="1"/>
  <c r="O699" i="4" s="1"/>
  <c r="I695" i="4"/>
  <c r="L695" i="4" s="1"/>
  <c r="N695" i="4" s="1"/>
  <c r="I482" i="4"/>
  <c r="L482" i="4" s="1"/>
  <c r="I580" i="4"/>
  <c r="L580" i="4" s="1"/>
  <c r="I578" i="4"/>
  <c r="L578" i="4" s="1"/>
  <c r="O578" i="4" s="1"/>
  <c r="L464" i="4"/>
  <c r="I267" i="4"/>
  <c r="L267" i="4" s="1"/>
  <c r="I66" i="4"/>
  <c r="L66" i="4" s="1"/>
  <c r="I532" i="4"/>
  <c r="L532" i="4" s="1"/>
  <c r="I77" i="4"/>
  <c r="L77" i="4" s="1"/>
  <c r="I624" i="4"/>
  <c r="L624" i="4" s="1"/>
  <c r="I412" i="4"/>
  <c r="L412" i="4" s="1"/>
  <c r="N412" i="4" s="1"/>
  <c r="I370" i="4"/>
  <c r="L370" i="4" s="1"/>
  <c r="M370" i="4" s="1"/>
  <c r="I160" i="4"/>
  <c r="L160" i="4" s="1"/>
  <c r="I30" i="4"/>
  <c r="L30" i="4" s="1"/>
  <c r="I86" i="4"/>
  <c r="L86" i="4" s="1"/>
  <c r="I245" i="4"/>
  <c r="L245" i="4" s="1"/>
  <c r="I539" i="4"/>
  <c r="L539" i="4" s="1"/>
  <c r="I394" i="4"/>
  <c r="L394" i="4" s="1"/>
  <c r="N394" i="4" s="1"/>
  <c r="I381" i="4"/>
  <c r="L381" i="4" s="1"/>
  <c r="I350" i="4"/>
  <c r="L350" i="4" s="1"/>
  <c r="I392" i="4"/>
  <c r="L392" i="4" s="1"/>
  <c r="M392" i="4" s="1"/>
  <c r="I300" i="4"/>
  <c r="L300" i="4" s="1"/>
  <c r="I225" i="4"/>
  <c r="L225" i="4" s="1"/>
  <c r="I692" i="4"/>
  <c r="L692" i="4" s="1"/>
  <c r="I477" i="4"/>
  <c r="L477" i="4" s="1"/>
  <c r="I99" i="4"/>
  <c r="L99" i="4" s="1"/>
  <c r="I171" i="4"/>
  <c r="L171" i="4" s="1"/>
  <c r="N171" i="4" s="1"/>
  <c r="I106" i="4"/>
  <c r="L106" i="4" s="1"/>
  <c r="I563" i="4"/>
  <c r="L563" i="4" s="1"/>
  <c r="I207" i="4"/>
  <c r="L207" i="4" s="1"/>
  <c r="I189" i="4"/>
  <c r="L189" i="4" s="1"/>
  <c r="I25" i="4"/>
  <c r="L25" i="4" s="1"/>
  <c r="I9" i="4"/>
  <c r="L9" i="4" s="1"/>
  <c r="I16" i="4"/>
  <c r="L16" i="4" s="1"/>
  <c r="I653" i="4"/>
  <c r="L653" i="4" s="1"/>
  <c r="O653" i="4" s="1"/>
  <c r="I417" i="4"/>
  <c r="L417" i="4" s="1"/>
  <c r="I114" i="4"/>
  <c r="L114" i="4" s="1"/>
  <c r="I5" i="4"/>
  <c r="L5" i="4" s="1"/>
  <c r="I382" i="4"/>
  <c r="L382" i="4" s="1"/>
  <c r="I612" i="4"/>
  <c r="L612" i="4" s="1"/>
  <c r="I516" i="4"/>
  <c r="L516" i="4" s="1"/>
  <c r="I466" i="4"/>
  <c r="L466" i="4" s="1"/>
  <c r="I411" i="4"/>
  <c r="L411" i="4" s="1"/>
  <c r="L494" i="4"/>
  <c r="O494" i="4" s="1"/>
  <c r="L210" i="4"/>
  <c r="M210" i="4" s="1"/>
  <c r="I694" i="4"/>
  <c r="L694" i="4" s="1"/>
  <c r="N694" i="4" s="1"/>
  <c r="I668" i="4"/>
  <c r="L668" i="4" s="1"/>
  <c r="M668" i="4" s="1"/>
  <c r="I659" i="4"/>
  <c r="L659" i="4" s="1"/>
  <c r="O659" i="4" s="1"/>
  <c r="I655" i="4"/>
  <c r="L655" i="4" s="1"/>
  <c r="I654" i="4"/>
  <c r="L654" i="4" s="1"/>
  <c r="M654" i="4" s="1"/>
  <c r="I652" i="4"/>
  <c r="L652" i="4" s="1"/>
  <c r="O652" i="4" s="1"/>
  <c r="I639" i="4"/>
  <c r="L639" i="4" s="1"/>
  <c r="N639" i="4" s="1"/>
  <c r="I637" i="4"/>
  <c r="L637" i="4" s="1"/>
  <c r="N637" i="4" s="1"/>
  <c r="I626" i="4"/>
  <c r="L626" i="4" s="1"/>
  <c r="O626" i="4" s="1"/>
  <c r="I622" i="4"/>
  <c r="L622" i="4" s="1"/>
  <c r="I621" i="4"/>
  <c r="L621" i="4" s="1"/>
  <c r="I617" i="4"/>
  <c r="L617" i="4" s="1"/>
  <c r="I606" i="4"/>
  <c r="L606" i="4" s="1"/>
  <c r="O606" i="4" s="1"/>
  <c r="I601" i="4"/>
  <c r="L601" i="4" s="1"/>
  <c r="N601" i="4" s="1"/>
  <c r="I577" i="4"/>
  <c r="L577" i="4" s="1"/>
  <c r="N577" i="4" s="1"/>
  <c r="I575" i="4"/>
  <c r="L575" i="4" s="1"/>
  <c r="O575" i="4" s="1"/>
  <c r="I569" i="4"/>
  <c r="L569" i="4" s="1"/>
  <c r="I566" i="4"/>
  <c r="L566" i="4" s="1"/>
  <c r="I565" i="4"/>
  <c r="L565" i="4" s="1"/>
  <c r="N565" i="4" s="1"/>
  <c r="I559" i="4"/>
  <c r="L559" i="4" s="1"/>
  <c r="I552" i="4"/>
  <c r="L552" i="4" s="1"/>
  <c r="M552" i="4" s="1"/>
  <c r="I550" i="4"/>
  <c r="L550" i="4" s="1"/>
  <c r="I547" i="4"/>
  <c r="L547" i="4" s="1"/>
  <c r="O547" i="4" s="1"/>
  <c r="I546" i="4"/>
  <c r="L546" i="4" s="1"/>
  <c r="I544" i="4"/>
  <c r="L544" i="4" s="1"/>
  <c r="I542" i="4"/>
  <c r="L542" i="4" s="1"/>
  <c r="N542" i="4" s="1"/>
  <c r="I536" i="4"/>
  <c r="L536" i="4" s="1"/>
  <c r="O536" i="4" s="1"/>
  <c r="I530" i="4"/>
  <c r="L530" i="4" s="1"/>
  <c r="N530" i="4" s="1"/>
  <c r="I529" i="4"/>
  <c r="L529" i="4" s="1"/>
  <c r="I527" i="4"/>
  <c r="L527" i="4" s="1"/>
  <c r="I526" i="4"/>
  <c r="L526" i="4" s="1"/>
  <c r="M526" i="4" s="1"/>
  <c r="I519" i="4"/>
  <c r="L519" i="4" s="1"/>
  <c r="N519" i="4" s="1"/>
  <c r="I515" i="4"/>
  <c r="L515" i="4" s="1"/>
  <c r="I511" i="4"/>
  <c r="L511" i="4" s="1"/>
  <c r="I497" i="4"/>
  <c r="L497" i="4" s="1"/>
  <c r="N497" i="4" s="1"/>
  <c r="I491" i="4"/>
  <c r="L491" i="4" s="1"/>
  <c r="N491" i="4" s="1"/>
  <c r="I485" i="4"/>
  <c r="L485" i="4" s="1"/>
  <c r="N485" i="4" s="1"/>
  <c r="I481" i="4"/>
  <c r="L481" i="4" s="1"/>
  <c r="O481" i="4" s="1"/>
  <c r="I476" i="4"/>
  <c r="L476" i="4" s="1"/>
  <c r="I467" i="4"/>
  <c r="L467" i="4" s="1"/>
  <c r="O467" i="4" s="1"/>
  <c r="I447" i="4"/>
  <c r="L447" i="4" s="1"/>
  <c r="I445" i="4"/>
  <c r="L445" i="4" s="1"/>
  <c r="N445" i="4" s="1"/>
  <c r="I427" i="4"/>
  <c r="L427" i="4" s="1"/>
  <c r="I426" i="4"/>
  <c r="L426" i="4" s="1"/>
  <c r="I425" i="4"/>
  <c r="L425" i="4" s="1"/>
  <c r="O425" i="4" s="1"/>
  <c r="I420" i="4"/>
  <c r="L420" i="4" s="1"/>
  <c r="M420" i="4" s="1"/>
  <c r="I419" i="4"/>
  <c r="L419" i="4" s="1"/>
  <c r="M419" i="4" s="1"/>
  <c r="I416" i="4"/>
  <c r="L416" i="4" s="1"/>
  <c r="M416" i="4" s="1"/>
  <c r="L406" i="4"/>
  <c r="I395" i="4"/>
  <c r="L395" i="4" s="1"/>
  <c r="I389" i="4"/>
  <c r="L389" i="4" s="1"/>
  <c r="M389" i="4" s="1"/>
  <c r="I384" i="4"/>
  <c r="L384" i="4" s="1"/>
  <c r="O384" i="4" s="1"/>
  <c r="I379" i="4"/>
  <c r="L379" i="4" s="1"/>
  <c r="N379" i="4" s="1"/>
  <c r="I377" i="4"/>
  <c r="L377" i="4" s="1"/>
  <c r="O377" i="4" s="1"/>
  <c r="I372" i="4"/>
  <c r="L372" i="4" s="1"/>
  <c r="I367" i="4"/>
  <c r="L367" i="4" s="1"/>
  <c r="I366" i="4"/>
  <c r="L366" i="4" s="1"/>
  <c r="I364" i="4"/>
  <c r="L364" i="4" s="1"/>
  <c r="I361" i="4"/>
  <c r="L361" i="4" s="1"/>
  <c r="O361" i="4" s="1"/>
  <c r="I359" i="4"/>
  <c r="L359" i="4" s="1"/>
  <c r="O359" i="4" s="1"/>
  <c r="I349" i="4"/>
  <c r="L349" i="4" s="1"/>
  <c r="I341" i="4"/>
  <c r="L341" i="4" s="1"/>
  <c r="N341" i="4" s="1"/>
  <c r="I332" i="4"/>
  <c r="L332" i="4" s="1"/>
  <c r="O332" i="4" s="1"/>
  <c r="I330" i="4"/>
  <c r="L330" i="4" s="1"/>
  <c r="I324" i="4"/>
  <c r="L324" i="4" s="1"/>
  <c r="O324" i="4" s="1"/>
  <c r="I320" i="4"/>
  <c r="L320" i="4" s="1"/>
  <c r="I317" i="4"/>
  <c r="L317" i="4" s="1"/>
  <c r="N317" i="4" s="1"/>
  <c r="I312" i="4"/>
  <c r="L312" i="4" s="1"/>
  <c r="M312" i="4" s="1"/>
  <c r="I311" i="4"/>
  <c r="L311" i="4" s="1"/>
  <c r="M311" i="4" s="1"/>
  <c r="I310" i="4"/>
  <c r="L310" i="4" s="1"/>
  <c r="I301" i="4"/>
  <c r="L301" i="4" s="1"/>
  <c r="N301" i="4" s="1"/>
  <c r="I299" i="4"/>
  <c r="L299" i="4" s="1"/>
  <c r="N299" i="4" s="1"/>
  <c r="I291" i="4"/>
  <c r="L291" i="4" s="1"/>
  <c r="N291" i="4" s="1"/>
  <c r="I281" i="4"/>
  <c r="L281" i="4" s="1"/>
  <c r="I275" i="4"/>
  <c r="L275" i="4" s="1"/>
  <c r="N275" i="4" s="1"/>
  <c r="I260" i="4"/>
  <c r="L260" i="4" s="1"/>
  <c r="I259" i="4"/>
  <c r="L259" i="4" s="1"/>
  <c r="N259" i="4" s="1"/>
  <c r="I258" i="4"/>
  <c r="L258" i="4" s="1"/>
  <c r="I253" i="4"/>
  <c r="L253" i="4" s="1"/>
  <c r="N253" i="4" s="1"/>
  <c r="I251" i="4"/>
  <c r="L251" i="4" s="1"/>
  <c r="N251" i="4" s="1"/>
  <c r="I241" i="4"/>
  <c r="L241" i="4" s="1"/>
  <c r="I236" i="4"/>
  <c r="L236" i="4" s="1"/>
  <c r="N236" i="4" s="1"/>
  <c r="I234" i="4"/>
  <c r="L234" i="4" s="1"/>
  <c r="I229" i="4"/>
  <c r="L229" i="4" s="1"/>
  <c r="I222" i="4"/>
  <c r="L222" i="4" s="1"/>
  <c r="I220" i="4"/>
  <c r="L220" i="4" s="1"/>
  <c r="M220" i="4" s="1"/>
  <c r="I211" i="4"/>
  <c r="L211" i="4" s="1"/>
  <c r="I204" i="4"/>
  <c r="L204" i="4" s="1"/>
  <c r="I202" i="4"/>
  <c r="L202" i="4" s="1"/>
  <c r="I197" i="4"/>
  <c r="L197" i="4" s="1"/>
  <c r="I193" i="4"/>
  <c r="L193" i="4" s="1"/>
  <c r="I184" i="4"/>
  <c r="L184" i="4" s="1"/>
  <c r="M184" i="4" s="1"/>
  <c r="I175" i="4"/>
  <c r="L175" i="4" s="1"/>
  <c r="I173" i="4"/>
  <c r="L173" i="4" s="1"/>
  <c r="I163" i="4"/>
  <c r="L163" i="4" s="1"/>
  <c r="N163" i="4" s="1"/>
  <c r="I152" i="4"/>
  <c r="L152" i="4" s="1"/>
  <c r="I137" i="4"/>
  <c r="L137" i="4" s="1"/>
  <c r="I131" i="4"/>
  <c r="L131" i="4" s="1"/>
  <c r="N131" i="4" s="1"/>
  <c r="I127" i="4"/>
  <c r="L127" i="4" s="1"/>
  <c r="N127" i="4" s="1"/>
  <c r="I126" i="4"/>
  <c r="L126" i="4" s="1"/>
  <c r="I124" i="4"/>
  <c r="L124" i="4" s="1"/>
  <c r="M124" i="4" s="1"/>
  <c r="I123" i="4"/>
  <c r="L123" i="4" s="1"/>
  <c r="I120" i="4"/>
  <c r="L120" i="4" s="1"/>
  <c r="M120" i="4" s="1"/>
  <c r="I118" i="4"/>
  <c r="L118" i="4" s="1"/>
  <c r="I116" i="4"/>
  <c r="L116" i="4" s="1"/>
  <c r="I113" i="4"/>
  <c r="L113" i="4" s="1"/>
  <c r="I109" i="4"/>
  <c r="L109" i="4" s="1"/>
  <c r="M109" i="4" s="1"/>
  <c r="I108" i="4"/>
  <c r="L108" i="4" s="1"/>
  <c r="I72" i="4"/>
  <c r="L72" i="4" s="1"/>
  <c r="M72" i="4" s="1"/>
  <c r="I70" i="4"/>
  <c r="L70" i="4" s="1"/>
  <c r="N70" i="4" s="1"/>
  <c r="I65" i="4"/>
  <c r="L65" i="4" s="1"/>
  <c r="N65" i="4" s="1"/>
  <c r="I59" i="4"/>
  <c r="L59" i="4" s="1"/>
  <c r="I56" i="4"/>
  <c r="L56" i="4" s="1"/>
  <c r="I52" i="4"/>
  <c r="L52" i="4" s="1"/>
  <c r="I32" i="4"/>
  <c r="L32" i="4" s="1"/>
  <c r="I31" i="4"/>
  <c r="L31" i="4" s="1"/>
  <c r="I28" i="4"/>
  <c r="L28" i="4" s="1"/>
  <c r="I24" i="4"/>
  <c r="L24" i="4" s="1"/>
  <c r="I23" i="4"/>
  <c r="L23" i="4" s="1"/>
  <c r="I22" i="4"/>
  <c r="L22" i="4" s="1"/>
  <c r="I17" i="4"/>
  <c r="L17" i="4" s="1"/>
  <c r="I15" i="4"/>
  <c r="L15" i="4" s="1"/>
  <c r="I13" i="4"/>
  <c r="L13" i="4" s="1"/>
  <c r="I7" i="4"/>
  <c r="L7" i="4" s="1"/>
  <c r="I6" i="4"/>
  <c r="L6" i="4" s="1"/>
  <c r="I186" i="4"/>
  <c r="L186" i="4" s="1"/>
  <c r="I604" i="4"/>
  <c r="L604" i="4" s="1"/>
  <c r="I29" i="4"/>
  <c r="L29" i="4" s="1"/>
  <c r="I8" i="4"/>
  <c r="L8" i="4" s="1"/>
  <c r="I615" i="4"/>
  <c r="L615" i="4" s="1"/>
  <c r="I675" i="4"/>
  <c r="L675" i="4" s="1"/>
  <c r="I456" i="4"/>
  <c r="L456" i="4" s="1"/>
  <c r="I34" i="4"/>
  <c r="L34" i="4" s="1"/>
  <c r="I27" i="4"/>
  <c r="L27" i="4" s="1"/>
  <c r="I227" i="4"/>
  <c r="L227" i="4" s="1"/>
  <c r="I209" i="4"/>
  <c r="L209" i="4" s="1"/>
  <c r="I200" i="4"/>
  <c r="L200" i="4" s="1"/>
  <c r="I41" i="4"/>
  <c r="L41" i="4" s="1"/>
  <c r="I18" i="4"/>
  <c r="L18" i="4" s="1"/>
  <c r="I36" i="4"/>
  <c r="L36" i="4" s="1"/>
  <c r="I20" i="4"/>
  <c r="L20" i="4" s="1"/>
  <c r="I191" i="4"/>
  <c r="L191" i="4" s="1"/>
  <c r="I11" i="4"/>
  <c r="L11" i="4" s="1"/>
  <c r="I684" i="4"/>
  <c r="L684" i="4" s="1"/>
  <c r="I506" i="4"/>
  <c r="L506" i="4" s="1"/>
  <c r="I454" i="4"/>
  <c r="L454" i="4" s="1"/>
  <c r="I443" i="4"/>
  <c r="L443" i="4" s="1"/>
  <c r="I335" i="4"/>
  <c r="L335" i="4" s="1"/>
  <c r="I269" i="4"/>
  <c r="L269" i="4" s="1"/>
  <c r="I648" i="4"/>
  <c r="L648" i="4" s="1"/>
  <c r="L196" i="4"/>
  <c r="I344" i="4"/>
  <c r="L344" i="4" s="1"/>
  <c r="I287" i="4"/>
  <c r="L287" i="4" s="1"/>
  <c r="I479" i="4"/>
  <c r="L479" i="4" s="1"/>
  <c r="I371" i="4"/>
  <c r="L371" i="4" s="1"/>
  <c r="L174" i="4"/>
  <c r="I161" i="4"/>
  <c r="L161" i="4" s="1"/>
  <c r="L404" i="4"/>
  <c r="I409" i="4"/>
  <c r="L409" i="4" s="1"/>
  <c r="I407" i="4"/>
  <c r="L407" i="4" s="1"/>
  <c r="I571" i="4"/>
  <c r="L571" i="4" s="1"/>
  <c r="I436" i="4"/>
  <c r="L436" i="4" s="1"/>
  <c r="K3" i="4"/>
  <c r="H3" i="4"/>
  <c r="I380" i="4"/>
  <c r="L380" i="4" s="1"/>
  <c r="I85" i="4"/>
  <c r="L85" i="4" s="1"/>
  <c r="I354" i="4"/>
  <c r="L354" i="4" s="1"/>
  <c r="M405" i="4" l="1"/>
  <c r="N405" i="4"/>
  <c r="O294" i="4"/>
  <c r="M146" i="4"/>
  <c r="N146" i="4"/>
  <c r="O146" i="4" s="1"/>
  <c r="O414" i="4"/>
  <c r="N233" i="4"/>
  <c r="O233" i="4" s="1"/>
  <c r="N460" i="4"/>
  <c r="M374" i="4"/>
  <c r="N142" i="4"/>
  <c r="O142" i="4" s="1"/>
  <c r="M579" i="4"/>
  <c r="O579" i="4"/>
  <c r="M695" i="4"/>
  <c r="N568" i="4"/>
  <c r="O691" i="4"/>
  <c r="M691" i="4"/>
  <c r="M97" i="4"/>
  <c r="O593" i="4"/>
  <c r="M593" i="4"/>
  <c r="N201" i="4"/>
  <c r="O201" i="4" s="1"/>
  <c r="M69" i="4"/>
  <c r="M215" i="4"/>
  <c r="N215" i="4"/>
  <c r="O215" i="4" s="1"/>
  <c r="O69" i="4"/>
  <c r="O253" i="4"/>
  <c r="O203" i="4"/>
  <c r="N425" i="4"/>
  <c r="N329" i="4"/>
  <c r="N217" i="4"/>
  <c r="O217" i="4" s="1"/>
  <c r="M203" i="4"/>
  <c r="O634" i="4"/>
  <c r="O469" i="4"/>
  <c r="M219" i="4"/>
  <c r="O219" i="4"/>
  <c r="N453" i="4"/>
  <c r="N361" i="4"/>
  <c r="N75" i="4"/>
  <c r="O75" i="4" s="1"/>
  <c r="O230" i="4"/>
  <c r="M128" i="4"/>
  <c r="O216" i="4"/>
  <c r="N177" i="4"/>
  <c r="M122" i="4"/>
  <c r="M453" i="4"/>
  <c r="M518" i="4"/>
  <c r="O518" i="4"/>
  <c r="N257" i="4"/>
  <c r="M257" i="4"/>
  <c r="O554" i="4"/>
  <c r="M554" i="4"/>
  <c r="N554" i="4"/>
  <c r="O541" i="4"/>
  <c r="M541" i="4"/>
  <c r="N634" i="4"/>
  <c r="N631" i="4"/>
  <c r="M75" i="4"/>
  <c r="N172" i="4"/>
  <c r="O172" i="4" s="1"/>
  <c r="N26" i="4"/>
  <c r="O26" i="4" s="1"/>
  <c r="N683" i="4"/>
  <c r="M294" i="4"/>
  <c r="O248" i="4"/>
  <c r="M176" i="4"/>
  <c r="M26" i="4"/>
  <c r="N176" i="4"/>
  <c r="O176" i="4" s="1"/>
  <c r="M201" i="4"/>
  <c r="O683" i="4"/>
  <c r="M248" i="4"/>
  <c r="N19" i="4"/>
  <c r="O19" i="4" s="1"/>
  <c r="O283" i="4"/>
  <c r="O128" i="4"/>
  <c r="O212" i="4"/>
  <c r="N134" i="4"/>
  <c r="O134" i="4" s="1"/>
  <c r="M212" i="4"/>
  <c r="N109" i="4"/>
  <c r="O109" i="4" s="1"/>
  <c r="M53" i="4"/>
  <c r="N53" i="4"/>
  <c r="O53" i="4" s="1"/>
  <c r="M302" i="4"/>
  <c r="O302" i="4"/>
  <c r="N302" i="4"/>
  <c r="N48" i="4"/>
  <c r="O48" i="4" s="1"/>
  <c r="M678" i="4"/>
  <c r="O678" i="4"/>
  <c r="M395" i="4"/>
  <c r="O395" i="4"/>
  <c r="M96" i="4"/>
  <c r="O612" i="4"/>
  <c r="M612" i="4"/>
  <c r="N612" i="4"/>
  <c r="O298" i="4"/>
  <c r="M298" i="4"/>
  <c r="N298" i="4"/>
  <c r="N358" i="4"/>
  <c r="O358" i="4"/>
  <c r="M358" i="4"/>
  <c r="N384" i="4"/>
  <c r="M283" i="4"/>
  <c r="N572" i="4"/>
  <c r="M572" i="4"/>
  <c r="O670" i="4"/>
  <c r="M670" i="4"/>
  <c r="M250" i="4"/>
  <c r="M384" i="4"/>
  <c r="M631" i="4"/>
  <c r="N339" i="4"/>
  <c r="O339" i="4"/>
  <c r="M589" i="4"/>
  <c r="O589" i="4"/>
  <c r="O525" i="4"/>
  <c r="M525" i="4"/>
  <c r="N525" i="4"/>
  <c r="O96" i="4"/>
  <c r="N398" i="4"/>
  <c r="N373" i="4"/>
  <c r="O40" i="4"/>
  <c r="O147" i="4"/>
  <c r="M40" i="4"/>
  <c r="M339" i="4"/>
  <c r="O293" i="4"/>
  <c r="M226" i="4"/>
  <c r="O597" i="4"/>
  <c r="M488" i="4"/>
  <c r="N290" i="4"/>
  <c r="O290" i="4"/>
  <c r="N651" i="4"/>
  <c r="M651" i="4"/>
  <c r="O651" i="4"/>
  <c r="M183" i="4"/>
  <c r="N183" i="4"/>
  <c r="O183" i="4" s="1"/>
  <c r="N250" i="4"/>
  <c r="O250" i="4" s="1"/>
  <c r="N60" i="4"/>
  <c r="O60" i="4" s="1"/>
  <c r="M540" i="4"/>
  <c r="O289" i="4"/>
  <c r="N226" i="4"/>
  <c r="O226" i="4" s="1"/>
  <c r="N642" i="4"/>
  <c r="O257" i="4"/>
  <c r="N139" i="4"/>
  <c r="O139" i="4" s="1"/>
  <c r="M139" i="4"/>
  <c r="N540" i="4"/>
  <c r="N359" i="4"/>
  <c r="N670" i="4"/>
  <c r="M469" i="4"/>
  <c r="N192" i="4"/>
  <c r="O192" i="4" s="1"/>
  <c r="O440" i="4"/>
  <c r="N440" i="4"/>
  <c r="M318" i="4"/>
  <c r="O177" i="4"/>
  <c r="N97" i="4"/>
  <c r="O97" i="4" s="1"/>
  <c r="N64" i="4"/>
  <c r="O64" i="4" s="1"/>
  <c r="M64" i="4"/>
  <c r="O451" i="4"/>
  <c r="N451" i="4"/>
  <c r="M451" i="4"/>
  <c r="M62" i="4"/>
  <c r="N62" i="4"/>
  <c r="O62" i="4" s="1"/>
  <c r="N145" i="4"/>
  <c r="O145" i="4" s="1"/>
  <c r="M145" i="4"/>
  <c r="N483" i="4"/>
  <c r="M483" i="4"/>
  <c r="O345" i="4"/>
  <c r="N345" i="4"/>
  <c r="M345" i="4"/>
  <c r="M54" i="4"/>
  <c r="N54" i="4"/>
  <c r="O54" i="4" s="1"/>
  <c r="M94" i="4"/>
  <c r="N94" i="4"/>
  <c r="O94" i="4" s="1"/>
  <c r="N270" i="4"/>
  <c r="O270" i="4" s="1"/>
  <c r="M686" i="4"/>
  <c r="N383" i="4"/>
  <c r="O383" i="4" s="1"/>
  <c r="M140" i="4"/>
  <c r="O357" i="4"/>
  <c r="O329" i="4"/>
  <c r="N155" i="4"/>
  <c r="O155" i="4" s="1"/>
  <c r="O668" i="4"/>
  <c r="O140" i="4"/>
  <c r="M119" i="4"/>
  <c r="N327" i="4"/>
  <c r="O327" i="4"/>
  <c r="M346" i="4"/>
  <c r="M359" i="4"/>
  <c r="O512" i="4"/>
  <c r="N625" i="4"/>
  <c r="M625" i="4"/>
  <c r="M79" i="4"/>
  <c r="N79" i="4"/>
  <c r="O79" i="4" s="1"/>
  <c r="M76" i="4"/>
  <c r="N468" i="4"/>
  <c r="O468" i="4"/>
  <c r="M468" i="4"/>
  <c r="M235" i="4"/>
  <c r="N235" i="4"/>
  <c r="O235" i="4" s="1"/>
  <c r="N484" i="4"/>
  <c r="O484" i="4"/>
  <c r="N223" i="4"/>
  <c r="O223" i="4" s="1"/>
  <c r="M223" i="4"/>
  <c r="N49" i="4"/>
  <c r="O49" i="4" s="1"/>
  <c r="M49" i="4"/>
  <c r="N516" i="4"/>
  <c r="O516" i="4"/>
  <c r="O680" i="4"/>
  <c r="M680" i="4"/>
  <c r="N149" i="4"/>
  <c r="O149" i="4" s="1"/>
  <c r="M149" i="4"/>
  <c r="O534" i="4"/>
  <c r="N534" i="4"/>
  <c r="M169" i="4"/>
  <c r="N169" i="4"/>
  <c r="O169" i="4" s="1"/>
  <c r="N114" i="4"/>
  <c r="O114" i="4" s="1"/>
  <c r="M114" i="4"/>
  <c r="M57" i="4"/>
  <c r="N57" i="4"/>
  <c r="O57" i="4" s="1"/>
  <c r="M548" i="4"/>
  <c r="O548" i="4"/>
  <c r="N548" i="4"/>
  <c r="M179" i="4"/>
  <c r="N179" i="4"/>
  <c r="O179" i="4" s="1"/>
  <c r="O375" i="4"/>
  <c r="M375" i="4"/>
  <c r="N375" i="4"/>
  <c r="O526" i="4"/>
  <c r="N526" i="4"/>
  <c r="M457" i="4"/>
  <c r="N210" i="4"/>
  <c r="O210" i="4" s="1"/>
  <c r="O669" i="4"/>
  <c r="O671" i="4"/>
  <c r="M688" i="4"/>
  <c r="M415" i="4"/>
  <c r="M614" i="4"/>
  <c r="M295" i="4"/>
  <c r="N671" i="4"/>
  <c r="N224" i="4"/>
  <c r="O224" i="4" s="1"/>
  <c r="O127" i="4"/>
  <c r="N415" i="4"/>
  <c r="N606" i="4"/>
  <c r="M167" i="4"/>
  <c r="M473" i="4"/>
  <c r="M672" i="4"/>
  <c r="M606" i="4"/>
  <c r="N669" i="4"/>
  <c r="O394" i="4"/>
  <c r="M224" i="4"/>
  <c r="M127" i="4"/>
  <c r="M78" i="4"/>
  <c r="N446" i="4"/>
  <c r="O311" i="4"/>
  <c r="O162" i="4"/>
  <c r="N473" i="4"/>
  <c r="O672" i="4"/>
  <c r="N391" i="4"/>
  <c r="M326" i="4"/>
  <c r="N614" i="4"/>
  <c r="N475" i="4"/>
  <c r="M603" i="4"/>
  <c r="M253" i="4"/>
  <c r="M301" i="4"/>
  <c r="M230" i="4"/>
  <c r="M475" i="4"/>
  <c r="M39" i="4"/>
  <c r="N402" i="4"/>
  <c r="N395" i="4"/>
  <c r="M151" i="4"/>
  <c r="N39" i="4"/>
  <c r="O39" i="4" s="1"/>
  <c r="O243" i="4"/>
  <c r="M175" i="4"/>
  <c r="N678" i="4"/>
  <c r="O122" i="4"/>
  <c r="O195" i="4"/>
  <c r="N195" i="4"/>
  <c r="M195" i="4"/>
  <c r="M342" i="4"/>
  <c r="N342" i="4"/>
  <c r="O342" i="4"/>
  <c r="O305" i="4"/>
  <c r="N305" i="4"/>
  <c r="M305" i="4"/>
  <c r="M89" i="4"/>
  <c r="N89" i="4"/>
  <c r="O89" i="4" s="1"/>
  <c r="M87" i="4"/>
  <c r="N87" i="4"/>
  <c r="O87" i="4" s="1"/>
  <c r="M696" i="4"/>
  <c r="O696" i="4"/>
  <c r="O656" i="4"/>
  <c r="M656" i="4"/>
  <c r="M369" i="4"/>
  <c r="N369" i="4"/>
  <c r="O369" i="4"/>
  <c r="N417" i="4"/>
  <c r="M417" i="4"/>
  <c r="N83" i="4"/>
  <c r="O83" i="4" s="1"/>
  <c r="M83" i="4"/>
  <c r="O239" i="4"/>
  <c r="M446" i="4"/>
  <c r="N414" i="4"/>
  <c r="O111" i="4"/>
  <c r="N585" i="4"/>
  <c r="M44" i="4"/>
  <c r="N104" i="4"/>
  <c r="O104" i="4" s="1"/>
  <c r="N156" i="4"/>
  <c r="O156" i="4" s="1"/>
  <c r="M597" i="4"/>
  <c r="M48" i="4"/>
  <c r="O221" i="4"/>
  <c r="N184" i="4"/>
  <c r="O184" i="4" s="1"/>
  <c r="N336" i="4"/>
  <c r="M599" i="4"/>
  <c r="O460" i="4"/>
  <c r="M239" i="4"/>
  <c r="M336" i="4"/>
  <c r="N587" i="4"/>
  <c r="N324" i="4"/>
  <c r="M221" i="4"/>
  <c r="O412" i="4"/>
  <c r="M425" i="4"/>
  <c r="N602" i="4"/>
  <c r="M324" i="4"/>
  <c r="N552" i="4"/>
  <c r="N311" i="4"/>
  <c r="O171" i="4"/>
  <c r="M458" i="4"/>
  <c r="M472" i="4"/>
  <c r="N462" i="4"/>
  <c r="O286" i="4"/>
  <c r="N357" i="4"/>
  <c r="N182" i="4"/>
  <c r="O182" i="4" s="1"/>
  <c r="N663" i="4"/>
  <c r="N352" i="4"/>
  <c r="M182" i="4"/>
  <c r="M574" i="4"/>
  <c r="N159" i="4"/>
  <c r="O159" i="4" s="1"/>
  <c r="N231" i="4"/>
  <c r="O231" i="4" s="1"/>
  <c r="M171" i="4"/>
  <c r="N458" i="4"/>
  <c r="O472" i="4"/>
  <c r="N286" i="4"/>
  <c r="N623" i="4"/>
  <c r="O462" i="4"/>
  <c r="M272" i="4"/>
  <c r="O587" i="4"/>
  <c r="O602" i="4"/>
  <c r="N351" i="4"/>
  <c r="N92" i="4"/>
  <c r="O92" i="4" s="1"/>
  <c r="M523" i="4"/>
  <c r="M92" i="4"/>
  <c r="N185" i="4"/>
  <c r="O185" i="4" s="1"/>
  <c r="N680" i="4"/>
  <c r="N95" i="4"/>
  <c r="O95" i="4" s="1"/>
  <c r="N518" i="4"/>
  <c r="M484" i="4"/>
  <c r="M641" i="4"/>
  <c r="M289" i="4"/>
  <c r="O340" i="4"/>
  <c r="O572" i="4"/>
  <c r="O352" i="4"/>
  <c r="M121" i="4"/>
  <c r="O478" i="4"/>
  <c r="M351" i="4"/>
  <c r="O346" i="4"/>
  <c r="M340" i="4"/>
  <c r="M412" i="4"/>
  <c r="O295" i="4"/>
  <c r="M17" i="4"/>
  <c r="O488" i="4"/>
  <c r="O121" i="4"/>
  <c r="N478" i="4"/>
  <c r="O441" i="4"/>
  <c r="N441" i="4"/>
  <c r="M441" i="4"/>
  <c r="O471" i="4"/>
  <c r="M471" i="4"/>
  <c r="N471" i="4"/>
  <c r="M424" i="4"/>
  <c r="N424" i="4"/>
  <c r="O424" i="4"/>
  <c r="M106" i="4"/>
  <c r="N106" i="4"/>
  <c r="M611" i="4"/>
  <c r="O611" i="4"/>
  <c r="M428" i="4"/>
  <c r="N428" i="4"/>
  <c r="O428" i="4"/>
  <c r="N99" i="4"/>
  <c r="O99" i="4" s="1"/>
  <c r="O309" i="4"/>
  <c r="M309" i="4"/>
  <c r="O505" i="4"/>
  <c r="M505" i="4"/>
  <c r="N505" i="4"/>
  <c r="M480" i="4"/>
  <c r="O480" i="4"/>
  <c r="N480" i="4"/>
  <c r="N347" i="4"/>
  <c r="O347" i="4"/>
  <c r="M347" i="4"/>
  <c r="N489" i="4"/>
  <c r="M489" i="4"/>
  <c r="O489" i="4"/>
  <c r="N67" i="4"/>
  <c r="O67" i="4" s="1"/>
  <c r="M67" i="4"/>
  <c r="M249" i="4"/>
  <c r="N249" i="4"/>
  <c r="O249" i="4" s="1"/>
  <c r="O487" i="4"/>
  <c r="N487" i="4"/>
  <c r="M423" i="4"/>
  <c r="O423" i="4"/>
  <c r="N284" i="4"/>
  <c r="M284" i="4"/>
  <c r="O500" i="4"/>
  <c r="N676" i="4"/>
  <c r="O55" i="4"/>
  <c r="M70" i="4"/>
  <c r="O654" i="4"/>
  <c r="O275" i="4"/>
  <c r="O588" i="4"/>
  <c r="O629" i="4"/>
  <c r="O501" i="4"/>
  <c r="M632" i="4"/>
  <c r="M166" i="4"/>
  <c r="O213" i="4"/>
  <c r="O70" i="4"/>
  <c r="M275" i="4"/>
  <c r="M652" i="4"/>
  <c r="N292" i="4"/>
  <c r="O577" i="4"/>
  <c r="N575" i="4"/>
  <c r="N166" i="4"/>
  <c r="O166" i="4" s="1"/>
  <c r="N153" i="4"/>
  <c r="O153" i="4" s="1"/>
  <c r="M520" i="4"/>
  <c r="M501" i="4"/>
  <c r="N130" i="4"/>
  <c r="O130" i="4" s="1"/>
  <c r="N28" i="4"/>
  <c r="O28" i="4" s="1"/>
  <c r="M292" i="4"/>
  <c r="M577" i="4"/>
  <c r="M575" i="4"/>
  <c r="M153" i="4"/>
  <c r="O119" i="4"/>
  <c r="M402" i="4"/>
  <c r="O520" i="4"/>
  <c r="N603" i="4"/>
  <c r="N17" i="4"/>
  <c r="O17" i="4" s="1"/>
  <c r="N668" i="4"/>
  <c r="O639" i="4"/>
  <c r="N549" i="4"/>
  <c r="O585" i="4"/>
  <c r="O167" i="4"/>
  <c r="N88" i="4"/>
  <c r="O88" i="4" s="1"/>
  <c r="N589" i="4"/>
  <c r="O523" i="4"/>
  <c r="N206" i="4"/>
  <c r="O206" i="4" s="1"/>
  <c r="O312" i="4"/>
  <c r="N175" i="4"/>
  <c r="O175" i="4" s="1"/>
  <c r="N640" i="4"/>
  <c r="M512" i="4"/>
  <c r="M623" i="4"/>
  <c r="N500" i="4"/>
  <c r="N457" i="4"/>
  <c r="M228" i="4"/>
  <c r="M162" i="4"/>
  <c r="N638" i="4"/>
  <c r="N124" i="4"/>
  <c r="O124" i="4" s="1"/>
  <c r="O391" i="4"/>
  <c r="M360" i="4"/>
  <c r="O272" i="4"/>
  <c r="M638" i="4"/>
  <c r="M158" i="4"/>
  <c r="N360" i="4"/>
  <c r="N165" i="4"/>
  <c r="O165" i="4" s="1"/>
  <c r="O418" i="4"/>
  <c r="N688" i="4"/>
  <c r="N105" i="4"/>
  <c r="O105" i="4" s="1"/>
  <c r="O398" i="4"/>
  <c r="M213" i="4"/>
  <c r="O676" i="4"/>
  <c r="N541" i="4"/>
  <c r="M534" i="4"/>
  <c r="N151" i="4"/>
  <c r="O151" i="4" s="1"/>
  <c r="M28" i="4"/>
  <c r="N418" i="4"/>
  <c r="O552" i="4"/>
  <c r="N654" i="4"/>
  <c r="O251" i="4"/>
  <c r="O560" i="4"/>
  <c r="M629" i="4"/>
  <c r="M216" i="4"/>
  <c r="M65" i="4"/>
  <c r="O301" i="4"/>
  <c r="O326" i="4"/>
  <c r="N44" i="4"/>
  <c r="O44" i="4" s="1"/>
  <c r="N641" i="4"/>
  <c r="O483" i="4"/>
  <c r="M147" i="4"/>
  <c r="N277" i="4"/>
  <c r="O277" i="4" s="1"/>
  <c r="M277" i="4"/>
  <c r="O616" i="4"/>
  <c r="N616" i="4"/>
  <c r="M616" i="4"/>
  <c r="O522" i="4"/>
  <c r="N522" i="4"/>
  <c r="M522" i="4"/>
  <c r="N385" i="4"/>
  <c r="M385" i="4"/>
  <c r="M618" i="4"/>
  <c r="N618" i="4"/>
  <c r="O618" i="4"/>
  <c r="N61" i="4"/>
  <c r="O61" i="4" s="1"/>
  <c r="N628" i="4"/>
  <c r="O628" i="4"/>
  <c r="M628" i="4"/>
  <c r="O630" i="4"/>
  <c r="N630" i="4"/>
  <c r="M630" i="4"/>
  <c r="M558" i="4"/>
  <c r="N558" i="4"/>
  <c r="O558" i="4"/>
  <c r="N535" i="4"/>
  <c r="M535" i="4"/>
  <c r="O535" i="4"/>
  <c r="O362" i="4"/>
  <c r="N362" i="4"/>
  <c r="M362" i="4"/>
  <c r="N592" i="4"/>
  <c r="M592" i="4"/>
  <c r="M633" i="4"/>
  <c r="N633" i="4"/>
  <c r="O633" i="4"/>
  <c r="M280" i="4"/>
  <c r="M584" i="4"/>
  <c r="N584" i="4"/>
  <c r="O584" i="4"/>
  <c r="N126" i="4"/>
  <c r="M126" i="4"/>
  <c r="O126" i="4"/>
  <c r="M300" i="4"/>
  <c r="N300" i="4"/>
  <c r="O463" i="4"/>
  <c r="N463" i="4"/>
  <c r="M463" i="4"/>
  <c r="N45" i="4"/>
  <c r="O45" i="4" s="1"/>
  <c r="N318" i="4"/>
  <c r="M73" i="4"/>
  <c r="O228" i="4"/>
  <c r="N389" i="4"/>
  <c r="O264" i="4"/>
  <c r="M88" i="4"/>
  <c r="N117" i="4"/>
  <c r="O117" i="4" s="1"/>
  <c r="N309" i="4"/>
  <c r="N187" i="4"/>
  <c r="O187" i="4" s="1"/>
  <c r="N509" i="4"/>
  <c r="O509" i="4"/>
  <c r="M642" i="4"/>
  <c r="O73" i="4"/>
  <c r="O389" i="4"/>
  <c r="M516" i="4"/>
  <c r="O598" i="4"/>
  <c r="M521" i="4"/>
  <c r="O486" i="4"/>
  <c r="M530" i="4"/>
  <c r="N325" i="4"/>
  <c r="M12" i="4"/>
  <c r="M180" i="4"/>
  <c r="M598" i="4"/>
  <c r="O491" i="4"/>
  <c r="N434" i="4"/>
  <c r="N486" i="4"/>
  <c r="O530" i="4"/>
  <c r="N543" i="4"/>
  <c r="N312" i="4"/>
  <c r="M662" i="4"/>
  <c r="N492" i="4"/>
  <c r="N632" i="4"/>
  <c r="N158" i="4"/>
  <c r="M325" i="4"/>
  <c r="N296" i="4"/>
  <c r="O296" i="4"/>
  <c r="M531" i="4"/>
  <c r="O528" i="4"/>
  <c r="M485" i="4"/>
  <c r="M543" i="4"/>
  <c r="N218" i="4"/>
  <c r="O218" i="4" s="1"/>
  <c r="M313" i="4"/>
  <c r="O317" i="4"/>
  <c r="M553" i="4"/>
  <c r="N76" i="4"/>
  <c r="O76" i="4" s="1"/>
  <c r="M218" i="4"/>
  <c r="O432" i="4"/>
  <c r="O700" i="4"/>
  <c r="O576" i="4"/>
  <c r="O492" i="4"/>
  <c r="N198" i="4"/>
  <c r="O198" i="4" s="1"/>
  <c r="M290" i="4"/>
  <c r="M45" i="4"/>
  <c r="O297" i="4"/>
  <c r="O474" i="4"/>
  <c r="M259" i="4"/>
  <c r="M564" i="4"/>
  <c r="N531" i="4"/>
  <c r="M74" i="4"/>
  <c r="M394" i="4"/>
  <c r="O551" i="4"/>
  <c r="N557" i="4"/>
  <c r="M674" i="4"/>
  <c r="M244" i="4"/>
  <c r="M536" i="4"/>
  <c r="O485" i="4"/>
  <c r="O236" i="4"/>
  <c r="O376" i="4"/>
  <c r="O313" i="4"/>
  <c r="M317" i="4"/>
  <c r="N686" i="4"/>
  <c r="M115" i="4"/>
  <c r="N696" i="4"/>
  <c r="N586" i="4"/>
  <c r="N432" i="4"/>
  <c r="M700" i="4"/>
  <c r="O533" i="4"/>
  <c r="M509" i="4"/>
  <c r="O549" i="4"/>
  <c r="M576" i="4"/>
  <c r="N101" i="4"/>
  <c r="O101" i="4" s="1"/>
  <c r="N599" i="4"/>
  <c r="N205" i="4"/>
  <c r="O205" i="4" s="1"/>
  <c r="N431" i="4"/>
  <c r="M297" i="4"/>
  <c r="O265" i="4"/>
  <c r="N353" i="4"/>
  <c r="N474" i="4"/>
  <c r="M491" i="4"/>
  <c r="M434" i="4"/>
  <c r="O259" i="4"/>
  <c r="O564" i="4"/>
  <c r="N574" i="4"/>
  <c r="N74" i="4"/>
  <c r="O74" i="4" s="1"/>
  <c r="M551" i="4"/>
  <c r="N521" i="4"/>
  <c r="M557" i="4"/>
  <c r="O674" i="4"/>
  <c r="N244" i="4"/>
  <c r="O244" i="4" s="1"/>
  <c r="O288" i="4"/>
  <c r="M21" i="4"/>
  <c r="M236" i="4"/>
  <c r="N252" i="4"/>
  <c r="O252" i="4" s="1"/>
  <c r="N376" i="4"/>
  <c r="O445" i="4"/>
  <c r="N115" i="4"/>
  <c r="O115" i="4" s="1"/>
  <c r="N304" i="4"/>
  <c r="N278" i="4"/>
  <c r="O278" i="4" s="1"/>
  <c r="M499" i="4"/>
  <c r="N547" i="4"/>
  <c r="N58" i="4"/>
  <c r="O58" i="4" s="1"/>
  <c r="M533" i="4"/>
  <c r="M243" i="4"/>
  <c r="M264" i="4"/>
  <c r="O605" i="4"/>
  <c r="M636" i="4"/>
  <c r="M101" i="4"/>
  <c r="M694" i="4"/>
  <c r="N103" i="4"/>
  <c r="O103" i="4" s="1"/>
  <c r="M205" i="4"/>
  <c r="O431" i="4"/>
  <c r="O353" i="4"/>
  <c r="M279" i="4"/>
  <c r="O393" i="4"/>
  <c r="N393" i="4"/>
  <c r="N610" i="4"/>
  <c r="N180" i="4"/>
  <c r="O180" i="4" s="1"/>
  <c r="O625" i="4"/>
  <c r="N288" i="4"/>
  <c r="N21" i="4"/>
  <c r="O21" i="4" s="1"/>
  <c r="N656" i="4"/>
  <c r="M361" i="4"/>
  <c r="M252" i="4"/>
  <c r="M610" i="4"/>
  <c r="M373" i="4"/>
  <c r="O304" i="4"/>
  <c r="O586" i="4"/>
  <c r="O499" i="4"/>
  <c r="M455" i="4"/>
  <c r="M560" i="4"/>
  <c r="O682" i="4"/>
  <c r="M605" i="4"/>
  <c r="N636" i="4"/>
  <c r="M494" i="4"/>
  <c r="O694" i="4"/>
  <c r="N690" i="4"/>
  <c r="N266" i="4"/>
  <c r="O266" i="4" s="1"/>
  <c r="O279" i="4"/>
  <c r="M583" i="4"/>
  <c r="O106" i="4"/>
  <c r="M687" i="4"/>
  <c r="M433" i="4"/>
  <c r="N293" i="4"/>
  <c r="N78" i="4"/>
  <c r="O78" i="4" s="1"/>
  <c r="N10" i="4"/>
  <c r="O568" i="4"/>
  <c r="M666" i="4"/>
  <c r="N666" i="4"/>
  <c r="O666" i="4"/>
  <c r="M646" i="4"/>
  <c r="O646" i="4"/>
  <c r="N646" i="4"/>
  <c r="N510" i="4"/>
  <c r="M510" i="4"/>
  <c r="O510" i="4"/>
  <c r="N5" i="4"/>
  <c r="O5" i="4" s="1"/>
  <c r="M5" i="4"/>
  <c r="N107" i="4"/>
  <c r="O107" i="4" s="1"/>
  <c r="M107" i="4"/>
  <c r="M135" i="4"/>
  <c r="N135" i="4"/>
  <c r="O135" i="4" s="1"/>
  <c r="N267" i="4"/>
  <c r="O267" i="4" s="1"/>
  <c r="M267" i="4"/>
  <c r="O635" i="4"/>
  <c r="M635" i="4"/>
  <c r="M274" i="4"/>
  <c r="N274" i="4"/>
  <c r="O274" i="4" s="1"/>
  <c r="M81" i="4"/>
  <c r="M429" i="4"/>
  <c r="O399" i="4"/>
  <c r="O429" i="4"/>
  <c r="M190" i="4"/>
  <c r="N190" i="4"/>
  <c r="O190" i="4" s="1"/>
  <c r="M644" i="4"/>
  <c r="O644" i="4"/>
  <c r="N644" i="4"/>
  <c r="N276" i="4"/>
  <c r="O276" i="4" s="1"/>
  <c r="M61" i="4"/>
  <c r="O647" i="4"/>
  <c r="O502" i="4"/>
  <c r="N659" i="4"/>
  <c r="M538" i="4"/>
  <c r="N399" i="4"/>
  <c r="N13" i="4"/>
  <c r="O13" i="4" s="1"/>
  <c r="N514" i="4"/>
  <c r="M276" i="4"/>
  <c r="O416" i="4"/>
  <c r="N390" i="4"/>
  <c r="N647" i="4"/>
  <c r="M502" i="4"/>
  <c r="M498" i="4"/>
  <c r="M487" i="4"/>
  <c r="O141" i="4"/>
  <c r="M110" i="4"/>
  <c r="N538" i="4"/>
  <c r="N611" i="4"/>
  <c r="N444" i="4"/>
  <c r="N220" i="4"/>
  <c r="O220" i="4" s="1"/>
  <c r="O129" i="4"/>
  <c r="O433" i="4"/>
  <c r="O300" i="4"/>
  <c r="N268" i="4"/>
  <c r="O268" i="4" s="1"/>
  <c r="O385" i="4"/>
  <c r="N12" i="4"/>
  <c r="M556" i="4"/>
  <c r="O556" i="4"/>
  <c r="O514" i="4"/>
  <c r="O417" i="4"/>
  <c r="M55" i="4"/>
  <c r="M95" i="4"/>
  <c r="N416" i="4"/>
  <c r="O390" i="4"/>
  <c r="O374" i="4"/>
  <c r="N593" i="4"/>
  <c r="N498" i="4"/>
  <c r="M445" i="4"/>
  <c r="N689" i="4"/>
  <c r="N662" i="4"/>
  <c r="O645" i="4"/>
  <c r="O695" i="4"/>
  <c r="M547" i="4"/>
  <c r="N687" i="4"/>
  <c r="N188" i="4"/>
  <c r="O188" i="4" s="1"/>
  <c r="N112" i="4"/>
  <c r="O112" i="4" s="1"/>
  <c r="M659" i="4"/>
  <c r="O667" i="4"/>
  <c r="N306" i="4"/>
  <c r="M323" i="4"/>
  <c r="N667" i="4"/>
  <c r="M565" i="4"/>
  <c r="M306" i="4"/>
  <c r="M639" i="4"/>
  <c r="M102" i="4"/>
  <c r="O80" i="4"/>
  <c r="M573" i="4"/>
  <c r="O573" i="4"/>
  <c r="M519" i="4"/>
  <c r="M400" i="4"/>
  <c r="M594" i="4"/>
  <c r="O565" i="4"/>
  <c r="O242" i="4"/>
  <c r="O698" i="4"/>
  <c r="O102" i="4"/>
  <c r="M80" i="4"/>
  <c r="O504" i="4"/>
  <c r="N148" i="4"/>
  <c r="O148" i="4" s="1"/>
  <c r="M148" i="4"/>
  <c r="O397" i="4"/>
  <c r="M397" i="4"/>
  <c r="N397" i="4"/>
  <c r="M627" i="4"/>
  <c r="O627" i="4"/>
  <c r="N59" i="4"/>
  <c r="O59" i="4" s="1"/>
  <c r="O400" i="4"/>
  <c r="N594" i="4"/>
  <c r="M242" i="4"/>
  <c r="N698" i="4"/>
  <c r="M99" i="4"/>
  <c r="N504" i="4"/>
  <c r="N143" i="4"/>
  <c r="O143" i="4" s="1"/>
  <c r="N261" i="4"/>
  <c r="O261" i="4" s="1"/>
  <c r="M449" i="4"/>
  <c r="O131" i="4"/>
  <c r="M25" i="4"/>
  <c r="O81" i="4"/>
  <c r="M90" i="4"/>
  <c r="N90" i="4"/>
  <c r="O90" i="4" s="1"/>
  <c r="N620" i="4"/>
  <c r="O553" i="4"/>
  <c r="M251" i="4"/>
  <c r="O663" i="4"/>
  <c r="N280" i="4"/>
  <c r="O280" i="4" s="1"/>
  <c r="M111" i="4"/>
  <c r="N643" i="4"/>
  <c r="O455" i="4"/>
  <c r="M131" i="4"/>
  <c r="N588" i="4"/>
  <c r="N682" i="4"/>
  <c r="O65" i="4"/>
  <c r="M481" i="4"/>
  <c r="N645" i="4"/>
  <c r="N25" i="4"/>
  <c r="O25" i="4" s="1"/>
  <c r="M198" i="4"/>
  <c r="O640" i="4"/>
  <c r="O284" i="4"/>
  <c r="O592" i="4"/>
  <c r="O685" i="4"/>
  <c r="N685" i="4"/>
  <c r="M401" i="4"/>
  <c r="O401" i="4"/>
  <c r="N449" i="4"/>
  <c r="O421" i="4"/>
  <c r="N528" i="4"/>
  <c r="N536" i="4"/>
  <c r="M578" i="4"/>
  <c r="N255" i="4"/>
  <c r="O255" i="4" s="1"/>
  <c r="M620" i="4"/>
  <c r="O363" i="4"/>
  <c r="N343" i="4"/>
  <c r="O643" i="4"/>
  <c r="N368" i="4"/>
  <c r="N494" i="4"/>
  <c r="M265" i="4"/>
  <c r="N496" i="4"/>
  <c r="O496" i="4"/>
  <c r="M496" i="4"/>
  <c r="M482" i="4"/>
  <c r="O482" i="4"/>
  <c r="N482" i="4"/>
  <c r="O692" i="4"/>
  <c r="M692" i="4"/>
  <c r="N692" i="4"/>
  <c r="N701" i="4"/>
  <c r="O701" i="4"/>
  <c r="M701" i="4"/>
  <c r="O532" i="4"/>
  <c r="N532" i="4"/>
  <c r="M532" i="4"/>
  <c r="M477" i="4"/>
  <c r="O477" i="4"/>
  <c r="N477" i="4"/>
  <c r="M379" i="4"/>
  <c r="N38" i="4"/>
  <c r="O38" i="4" s="1"/>
  <c r="N382" i="4"/>
  <c r="O382" i="4"/>
  <c r="M382" i="4"/>
  <c r="M240" i="4"/>
  <c r="N240" i="4"/>
  <c r="O240" i="4" s="1"/>
  <c r="M194" i="4"/>
  <c r="O194" i="4"/>
  <c r="N194" i="4"/>
  <c r="M136" i="4"/>
  <c r="N420" i="4"/>
  <c r="N91" i="4"/>
  <c r="O91" i="4" s="1"/>
  <c r="N635" i="4"/>
  <c r="M332" i="4"/>
  <c r="O379" i="4"/>
  <c r="O461" i="4"/>
  <c r="O420" i="4"/>
  <c r="N82" i="4"/>
  <c r="O82" i="4" s="1"/>
  <c r="N679" i="4"/>
  <c r="O697" i="4"/>
  <c r="M59" i="4"/>
  <c r="N93" i="4"/>
  <c r="O93" i="4" s="1"/>
  <c r="M255" i="4"/>
  <c r="M626" i="4"/>
  <c r="O110" i="4"/>
  <c r="M689" i="4"/>
  <c r="O583" i="4"/>
  <c r="N168" i="4"/>
  <c r="O168" i="4" s="1"/>
  <c r="N332" i="4"/>
  <c r="M699" i="4"/>
  <c r="O392" i="4"/>
  <c r="N72" i="4"/>
  <c r="O72" i="4" s="1"/>
  <c r="M13" i="4"/>
  <c r="M690" i="4"/>
  <c r="N164" i="4"/>
  <c r="M164" i="4"/>
  <c r="O164" i="4"/>
  <c r="O370" i="4"/>
  <c r="N370" i="4"/>
  <c r="N42" i="4"/>
  <c r="O42" i="4" s="1"/>
  <c r="M600" i="4"/>
  <c r="M421" i="4"/>
  <c r="N136" i="4"/>
  <c r="O136" i="4" s="1"/>
  <c r="N607" i="4"/>
  <c r="N461" i="4"/>
  <c r="M697" i="4"/>
  <c r="M545" i="4"/>
  <c r="O679" i="4"/>
  <c r="N626" i="4"/>
  <c r="N652" i="4"/>
  <c r="N699" i="4"/>
  <c r="N392" i="4"/>
  <c r="O10" i="4"/>
  <c r="O665" i="4"/>
  <c r="M665" i="4"/>
  <c r="N693" i="4"/>
  <c r="M693" i="4"/>
  <c r="O693" i="4"/>
  <c r="M450" i="4"/>
  <c r="N450" i="4"/>
  <c r="O450" i="4"/>
  <c r="M160" i="4"/>
  <c r="N160" i="4"/>
  <c r="O160" i="4" s="1"/>
  <c r="N98" i="4"/>
  <c r="O98" i="4" s="1"/>
  <c r="M98" i="4"/>
  <c r="O323" i="4"/>
  <c r="M144" i="4"/>
  <c r="N144" i="4"/>
  <c r="O144" i="4" s="1"/>
  <c r="N245" i="4"/>
  <c r="O245" i="4" s="1"/>
  <c r="M245" i="4"/>
  <c r="O413" i="4"/>
  <c r="N413" i="4"/>
  <c r="M413" i="4"/>
  <c r="N170" i="4"/>
  <c r="O170" i="4" s="1"/>
  <c r="N4" i="4"/>
  <c r="O4" i="4" s="1"/>
  <c r="M4" i="4"/>
  <c r="N47" i="4"/>
  <c r="O47" i="4" s="1"/>
  <c r="M47" i="4"/>
  <c r="M51" i="4"/>
  <c r="N51" i="4"/>
  <c r="O51" i="4" s="1"/>
  <c r="M42" i="4"/>
  <c r="O291" i="4"/>
  <c r="M299" i="4"/>
  <c r="N600" i="4"/>
  <c r="M653" i="4"/>
  <c r="N467" i="4"/>
  <c r="M291" i="4"/>
  <c r="M23" i="4"/>
  <c r="N423" i="4"/>
  <c r="M141" i="4"/>
  <c r="M273" i="4"/>
  <c r="M129" i="4"/>
  <c r="O299" i="4"/>
  <c r="M138" i="4"/>
  <c r="N138" i="4"/>
  <c r="O138" i="4" s="1"/>
  <c r="M464" i="4"/>
  <c r="O464" i="4"/>
  <c r="N464" i="4"/>
  <c r="N84" i="4"/>
  <c r="O84" i="4" s="1"/>
  <c r="M84" i="4"/>
  <c r="N3" i="4"/>
  <c r="O3" i="4" s="1"/>
  <c r="M338" i="4"/>
  <c r="N338" i="4"/>
  <c r="O338" i="4"/>
  <c r="O519" i="4"/>
  <c r="N653" i="4"/>
  <c r="M467" i="4"/>
  <c r="M497" i="4"/>
  <c r="N23" i="4"/>
  <c r="O23" i="4" s="1"/>
  <c r="N334" i="4"/>
  <c r="M308" i="4"/>
  <c r="N120" i="4"/>
  <c r="O120" i="4" s="1"/>
  <c r="O341" i="4"/>
  <c r="M368" i="4"/>
  <c r="O273" i="4"/>
  <c r="N319" i="4"/>
  <c r="N350" i="4"/>
  <c r="M350" i="4"/>
  <c r="O350" i="4"/>
  <c r="M157" i="4"/>
  <c r="N157" i="4"/>
  <c r="O157" i="4" s="1"/>
  <c r="N438" i="4"/>
  <c r="M438" i="4"/>
  <c r="N591" i="4"/>
  <c r="O591" i="4"/>
  <c r="M591" i="4"/>
  <c r="M677" i="4"/>
  <c r="N677" i="4"/>
  <c r="O677" i="4"/>
  <c r="O378" i="4"/>
  <c r="N378" i="4"/>
  <c r="M378" i="4"/>
  <c r="O607" i="4"/>
  <c r="N256" i="4"/>
  <c r="O256" i="4" s="1"/>
  <c r="O497" i="4"/>
  <c r="M363" i="4"/>
  <c r="M334" i="4"/>
  <c r="O308" i="4"/>
  <c r="M341" i="4"/>
  <c r="O319" i="4"/>
  <c r="N481" i="4"/>
  <c r="M181" i="4"/>
  <c r="O303" i="4"/>
  <c r="M381" i="4"/>
  <c r="N381" i="4"/>
  <c r="O381" i="4"/>
  <c r="O590" i="4"/>
  <c r="N590" i="4"/>
  <c r="M590" i="4"/>
  <c r="O681" i="4"/>
  <c r="M681" i="4"/>
  <c r="N681" i="4"/>
  <c r="O181" i="4"/>
  <c r="N303" i="4"/>
  <c r="M403" i="4"/>
  <c r="N403" i="4"/>
  <c r="O545" i="4"/>
  <c r="O444" i="4"/>
  <c r="N578" i="4"/>
  <c r="O343" i="4"/>
  <c r="N321" i="4"/>
  <c r="M321" i="4"/>
  <c r="O321" i="4"/>
  <c r="O539" i="4"/>
  <c r="N539" i="4"/>
  <c r="M539" i="4"/>
  <c r="O150" i="4"/>
  <c r="N150" i="4"/>
  <c r="C24" i="1"/>
  <c r="N7" i="4"/>
  <c r="O7" i="4" s="1"/>
  <c r="M7" i="4"/>
  <c r="N77" i="4"/>
  <c r="O77" i="4" s="1"/>
  <c r="M77" i="4"/>
  <c r="M125" i="4"/>
  <c r="N125" i="4"/>
  <c r="O125" i="4" s="1"/>
  <c r="M133" i="4"/>
  <c r="O133" i="4"/>
  <c r="N137" i="4"/>
  <c r="O137" i="4" s="1"/>
  <c r="M137" i="4"/>
  <c r="N152" i="4"/>
  <c r="O152" i="4" s="1"/>
  <c r="M152" i="4"/>
  <c r="N154" i="4"/>
  <c r="O154" i="4" s="1"/>
  <c r="M154" i="4"/>
  <c r="M163" i="4"/>
  <c r="O163" i="4"/>
  <c r="M197" i="4"/>
  <c r="N197" i="4"/>
  <c r="O197" i="4" s="1"/>
  <c r="N254" i="4"/>
  <c r="O254" i="4" s="1"/>
  <c r="N262" i="4"/>
  <c r="O262" i="4" s="1"/>
  <c r="M262" i="4"/>
  <c r="N281" i="4"/>
  <c r="M281" i="4"/>
  <c r="O281" i="4"/>
  <c r="M320" i="4"/>
  <c r="N320" i="4"/>
  <c r="O320" i="4"/>
  <c r="N349" i="4"/>
  <c r="O349" i="4"/>
  <c r="M349" i="4"/>
  <c r="M367" i="4"/>
  <c r="N367" i="4"/>
  <c r="O367" i="4"/>
  <c r="M372" i="4"/>
  <c r="N372" i="4"/>
  <c r="O372" i="4"/>
  <c r="M377" i="4"/>
  <c r="N377" i="4"/>
  <c r="M386" i="4"/>
  <c r="N386" i="4"/>
  <c r="O386" i="4"/>
  <c r="N396" i="4"/>
  <c r="M396" i="4"/>
  <c r="O396" i="4"/>
  <c r="M406" i="4"/>
  <c r="N406" i="4"/>
  <c r="O406" i="4"/>
  <c r="O419" i="4"/>
  <c r="N419" i="4"/>
  <c r="M442" i="4"/>
  <c r="N442" i="4"/>
  <c r="O442" i="4"/>
  <c r="N465" i="4"/>
  <c r="M465" i="4"/>
  <c r="O465" i="4"/>
  <c r="O508" i="4"/>
  <c r="N508" i="4"/>
  <c r="M508" i="4"/>
  <c r="M511" i="4"/>
  <c r="N511" i="4"/>
  <c r="O511" i="4"/>
  <c r="N513" i="4"/>
  <c r="O513" i="4"/>
  <c r="M513" i="4"/>
  <c r="N515" i="4"/>
  <c r="O515" i="4"/>
  <c r="M515" i="4"/>
  <c r="M527" i="4"/>
  <c r="N527" i="4"/>
  <c r="O527" i="4"/>
  <c r="M542" i="4"/>
  <c r="O542" i="4"/>
  <c r="M544" i="4"/>
  <c r="N544" i="4"/>
  <c r="O544" i="4"/>
  <c r="M550" i="4"/>
  <c r="N550" i="4"/>
  <c r="O550" i="4"/>
  <c r="O562" i="4"/>
  <c r="N562" i="4"/>
  <c r="M562" i="4"/>
  <c r="O570" i="4"/>
  <c r="M570" i="4"/>
  <c r="N570" i="4"/>
  <c r="O601" i="4"/>
  <c r="M601" i="4"/>
  <c r="O619" i="4"/>
  <c r="M619" i="4"/>
  <c r="O622" i="4"/>
  <c r="N622" i="4"/>
  <c r="M622" i="4"/>
  <c r="M637" i="4"/>
  <c r="O637" i="4"/>
  <c r="O650" i="4"/>
  <c r="N650" i="4"/>
  <c r="M650" i="4"/>
  <c r="O655" i="4"/>
  <c r="N655" i="4"/>
  <c r="M655" i="4"/>
  <c r="N50" i="4"/>
  <c r="O50" i="4" s="1"/>
  <c r="M50" i="4"/>
  <c r="M66" i="4"/>
  <c r="N66" i="4"/>
  <c r="O66" i="4" s="1"/>
  <c r="M71" i="4"/>
  <c r="O71" i="4"/>
  <c r="M86" i="4"/>
  <c r="N86" i="4"/>
  <c r="O86" i="4" s="1"/>
  <c r="M237" i="4"/>
  <c r="N237" i="4"/>
  <c r="O237" i="4" s="1"/>
  <c r="N307" i="4"/>
  <c r="M307" i="4"/>
  <c r="O307" i="4"/>
  <c r="N331" i="4"/>
  <c r="O331" i="4"/>
  <c r="M331" i="4"/>
  <c r="M365" i="4"/>
  <c r="N365" i="4"/>
  <c r="O365" i="4" s="1"/>
  <c r="N439" i="4"/>
  <c r="O439" i="4"/>
  <c r="M439" i="4"/>
  <c r="M470" i="4"/>
  <c r="N470" i="4"/>
  <c r="O470" i="4"/>
  <c r="M507" i="4"/>
  <c r="N507" i="4"/>
  <c r="O507" i="4"/>
  <c r="M448" i="4"/>
  <c r="O448" i="4"/>
  <c r="O609" i="4"/>
  <c r="N609" i="4"/>
  <c r="N649" i="4"/>
  <c r="M649" i="4"/>
  <c r="O660" i="4"/>
  <c r="M660" i="4"/>
  <c r="M186" i="4"/>
  <c r="N186" i="4"/>
  <c r="O186" i="4" s="1"/>
  <c r="N27" i="4"/>
  <c r="O27" i="4" s="1"/>
  <c r="M27" i="4"/>
  <c r="N20" i="4"/>
  <c r="O20" i="4" s="1"/>
  <c r="M20" i="4"/>
  <c r="C23" i="1"/>
  <c r="N571" i="4"/>
  <c r="O571" i="4"/>
  <c r="M571" i="4"/>
  <c r="M34" i="4"/>
  <c r="N34" i="4"/>
  <c r="O34" i="4" s="1"/>
  <c r="M36" i="4"/>
  <c r="N36" i="4"/>
  <c r="O36" i="4" s="1"/>
  <c r="M282" i="4"/>
  <c r="N282" i="4"/>
  <c r="O282" i="4" s="1"/>
  <c r="M506" i="4"/>
  <c r="N506" i="4"/>
  <c r="O506" i="4"/>
  <c r="M191" i="4"/>
  <c r="N191" i="4"/>
  <c r="O191" i="4" s="1"/>
  <c r="M225" i="4"/>
  <c r="N225" i="4"/>
  <c r="O225" i="4"/>
  <c r="M596" i="4"/>
  <c r="O596" i="4"/>
  <c r="N596" i="4"/>
  <c r="M241" i="4"/>
  <c r="N241" i="4"/>
  <c r="O241" i="4" s="1"/>
  <c r="M285" i="4"/>
  <c r="N285" i="4"/>
  <c r="O285" i="4"/>
  <c r="N196" i="4"/>
  <c r="O196" i="4" s="1"/>
  <c r="M196" i="4"/>
  <c r="N648" i="4"/>
  <c r="M648" i="4"/>
  <c r="O648" i="4"/>
  <c r="N211" i="4"/>
  <c r="O211" i="4" s="1"/>
  <c r="M211" i="4"/>
  <c r="N435" i="4"/>
  <c r="O435" i="4"/>
  <c r="M435" i="4"/>
  <c r="N388" i="4"/>
  <c r="O388" i="4"/>
  <c r="M388" i="4"/>
  <c r="N322" i="4"/>
  <c r="O322" i="4"/>
  <c r="M322" i="4"/>
  <c r="N31" i="4"/>
  <c r="O31" i="4" s="1"/>
  <c r="M31" i="4"/>
  <c r="N410" i="4"/>
  <c r="O410" i="4"/>
  <c r="M410" i="4"/>
  <c r="M546" i="4"/>
  <c r="N546" i="4"/>
  <c r="O546" i="4"/>
  <c r="N222" i="4"/>
  <c r="O222" i="4" s="1"/>
  <c r="M222" i="4"/>
  <c r="N85" i="4"/>
  <c r="O85" i="4" s="1"/>
  <c r="M85" i="4"/>
  <c r="O364" i="4"/>
  <c r="M364" i="4"/>
  <c r="N364" i="4"/>
  <c r="M684" i="4"/>
  <c r="O684" i="4"/>
  <c r="N684" i="4"/>
  <c r="C22" i="1"/>
  <c r="N15" i="4"/>
  <c r="O15" i="4" s="1"/>
  <c r="M15" i="4"/>
  <c r="O495" i="4"/>
  <c r="M495" i="4"/>
  <c r="N495" i="4"/>
  <c r="N132" i="4"/>
  <c r="O132" i="4" s="1"/>
  <c r="M132" i="4"/>
  <c r="O315" i="4"/>
  <c r="N315" i="4"/>
  <c r="M315" i="4"/>
  <c r="M580" i="4"/>
  <c r="O580" i="4"/>
  <c r="N580" i="4"/>
  <c r="M30" i="4"/>
  <c r="N30" i="4"/>
  <c r="O30" i="4" s="1"/>
  <c r="M63" i="4"/>
  <c r="N63" i="4"/>
  <c r="O63" i="4" s="1"/>
  <c r="N16" i="4"/>
  <c r="O16" i="4" s="1"/>
  <c r="M16" i="4"/>
  <c r="M113" i="4"/>
  <c r="N113" i="4"/>
  <c r="O113" i="4" s="1"/>
  <c r="M22" i="4"/>
  <c r="N22" i="4"/>
  <c r="O22" i="4" s="1"/>
  <c r="N234" i="4"/>
  <c r="O234" i="4" s="1"/>
  <c r="M234" i="4"/>
  <c r="N246" i="4"/>
  <c r="O246" i="4" s="1"/>
  <c r="M246" i="4"/>
  <c r="O561" i="4"/>
  <c r="N561" i="4"/>
  <c r="M561" i="4"/>
  <c r="N33" i="4"/>
  <c r="O33" i="4" s="1"/>
  <c r="M33" i="4"/>
  <c r="M269" i="4"/>
  <c r="N269" i="4"/>
  <c r="O269" i="4" s="1"/>
  <c r="N18" i="4"/>
  <c r="O18" i="4" s="1"/>
  <c r="M18" i="4"/>
  <c r="N29" i="4"/>
  <c r="O29" i="4" s="1"/>
  <c r="M29" i="4"/>
  <c r="O613" i="4"/>
  <c r="M613" i="4"/>
  <c r="N613" i="4"/>
  <c r="O407" i="4"/>
  <c r="M407" i="4"/>
  <c r="N407" i="4"/>
  <c r="M566" i="4"/>
  <c r="N566" i="4"/>
  <c r="O566" i="4"/>
  <c r="O524" i="4"/>
  <c r="N524" i="4"/>
  <c r="M524" i="4"/>
  <c r="M56" i="4"/>
  <c r="N56" i="4"/>
  <c r="O56" i="4" s="1"/>
  <c r="M310" i="4"/>
  <c r="N310" i="4"/>
  <c r="O310" i="4" s="1"/>
  <c r="M409" i="4"/>
  <c r="N409" i="4"/>
  <c r="O409" i="4"/>
  <c r="N366" i="4"/>
  <c r="M366" i="4"/>
  <c r="O366" i="4"/>
  <c r="M214" i="4"/>
  <c r="N214" i="4"/>
  <c r="O214" i="4" s="1"/>
  <c r="N437" i="4"/>
  <c r="O437" i="4"/>
  <c r="M437" i="4"/>
  <c r="O337" i="4"/>
  <c r="N337" i="4"/>
  <c r="M337" i="4"/>
  <c r="M204" i="4"/>
  <c r="N204" i="4"/>
  <c r="O204" i="4" s="1"/>
  <c r="M427" i="4"/>
  <c r="N427" i="4"/>
  <c r="O427" i="4"/>
  <c r="M258" i="4"/>
  <c r="N258" i="4"/>
  <c r="O258" i="4" s="1"/>
  <c r="O615" i="4"/>
  <c r="M615" i="4"/>
  <c r="N615" i="4"/>
  <c r="N37" i="4"/>
  <c r="O37" i="4" s="1"/>
  <c r="M37" i="4"/>
  <c r="N569" i="4"/>
  <c r="O569" i="4"/>
  <c r="M569" i="4"/>
  <c r="M108" i="4"/>
  <c r="N108" i="4"/>
  <c r="O108" i="4" s="1"/>
  <c r="N335" i="4"/>
  <c r="O335" i="4"/>
  <c r="M335" i="4"/>
  <c r="M422" i="4"/>
  <c r="N422" i="4"/>
  <c r="O422" i="4"/>
  <c r="N68" i="4"/>
  <c r="O68" i="4" s="1"/>
  <c r="M68" i="4"/>
  <c r="M348" i="4"/>
  <c r="O348" i="4"/>
  <c r="N348" i="4"/>
  <c r="M207" i="4"/>
  <c r="N207" i="4"/>
  <c r="O207" i="4" s="1"/>
  <c r="N32" i="4"/>
  <c r="O32" i="4" s="1"/>
  <c r="M32" i="4"/>
  <c r="N193" i="4"/>
  <c r="O193" i="4" s="1"/>
  <c r="M193" i="4"/>
  <c r="M271" i="4"/>
  <c r="N271" i="4"/>
  <c r="O271" i="4" s="1"/>
  <c r="M330" i="4"/>
  <c r="O330" i="4"/>
  <c r="N330" i="4"/>
  <c r="O661" i="4"/>
  <c r="N661" i="4"/>
  <c r="M661" i="4"/>
  <c r="N563" i="4"/>
  <c r="O563" i="4"/>
  <c r="M563" i="4"/>
  <c r="M24" i="4"/>
  <c r="N24" i="4"/>
  <c r="O24" i="4" s="1"/>
  <c r="O604" i="4"/>
  <c r="N604" i="4"/>
  <c r="M604" i="4"/>
  <c r="M46" i="4"/>
  <c r="N46" i="4"/>
  <c r="O46" i="4" s="1"/>
  <c r="M581" i="4"/>
  <c r="O581" i="4"/>
  <c r="N581" i="4"/>
  <c r="O118" i="4"/>
  <c r="N118" i="4"/>
  <c r="M118" i="4"/>
  <c r="N529" i="4"/>
  <c r="M529" i="4"/>
  <c r="O529" i="4"/>
  <c r="M459" i="4"/>
  <c r="O459" i="4"/>
  <c r="N459" i="4"/>
  <c r="M263" i="4"/>
  <c r="N263" i="4"/>
  <c r="O263" i="4" s="1"/>
  <c r="M567" i="4"/>
  <c r="N567" i="4"/>
  <c r="O567" i="4"/>
  <c r="O314" i="4"/>
  <c r="N314" i="4"/>
  <c r="M314" i="4"/>
  <c r="M411" i="4"/>
  <c r="N411" i="4"/>
  <c r="O411" i="4"/>
  <c r="N232" i="4"/>
  <c r="O232" i="4" s="1"/>
  <c r="M232" i="4"/>
  <c r="N503" i="4"/>
  <c r="O503" i="4"/>
  <c r="M503" i="4"/>
  <c r="N328" i="4"/>
  <c r="M328" i="4"/>
  <c r="O328" i="4"/>
  <c r="N443" i="4"/>
  <c r="O443" i="4"/>
  <c r="M443" i="4"/>
  <c r="N452" i="4"/>
  <c r="M452" i="4"/>
  <c r="O452" i="4"/>
  <c r="M116" i="4"/>
  <c r="N116" i="4"/>
  <c r="O116" i="4"/>
  <c r="M35" i="4"/>
  <c r="O35" i="4"/>
  <c r="N35" i="4"/>
  <c r="N200" i="4"/>
  <c r="O200" i="4" s="1"/>
  <c r="M200" i="4"/>
  <c r="O673" i="4"/>
  <c r="N673" i="4"/>
  <c r="M673" i="4"/>
  <c r="N333" i="4"/>
  <c r="O333" i="4"/>
  <c r="M333" i="4"/>
  <c r="M490" i="4"/>
  <c r="N490" i="4"/>
  <c r="O490" i="4"/>
  <c r="N456" i="4"/>
  <c r="M456" i="4"/>
  <c r="O456" i="4"/>
  <c r="N354" i="4"/>
  <c r="M354" i="4"/>
  <c r="O354" i="4"/>
  <c r="O408" i="4"/>
  <c r="M408" i="4"/>
  <c r="N408" i="4"/>
  <c r="M356" i="4"/>
  <c r="O356" i="4"/>
  <c r="N356" i="4"/>
  <c r="O287" i="4"/>
  <c r="M287" i="4"/>
  <c r="N287" i="4"/>
  <c r="N517" i="4"/>
  <c r="O517" i="4"/>
  <c r="M517" i="4"/>
  <c r="O493" i="4"/>
  <c r="M493" i="4"/>
  <c r="N493" i="4"/>
  <c r="M555" i="4"/>
  <c r="O555" i="4"/>
  <c r="N555" i="4"/>
  <c r="N238" i="4"/>
  <c r="O238" i="4" s="1"/>
  <c r="M238" i="4"/>
  <c r="M100" i="4"/>
  <c r="N100" i="4"/>
  <c r="O100" i="4" s="1"/>
  <c r="M260" i="4"/>
  <c r="N260" i="4"/>
  <c r="O260" i="4" s="1"/>
  <c r="N608" i="4"/>
  <c r="O608" i="4"/>
  <c r="M608" i="4"/>
  <c r="N371" i="4"/>
  <c r="O371" i="4" s="1"/>
  <c r="M371" i="4"/>
  <c r="M199" i="4"/>
  <c r="N199" i="4"/>
  <c r="O199" i="4" s="1"/>
  <c r="O426" i="4"/>
  <c r="M426" i="4"/>
  <c r="N426" i="4"/>
  <c r="O479" i="4"/>
  <c r="M479" i="4"/>
  <c r="N479" i="4"/>
  <c r="N14" i="4"/>
  <c r="O14" i="4" s="1"/>
  <c r="M14" i="4"/>
  <c r="M537" i="4"/>
  <c r="N537" i="4"/>
  <c r="O537" i="4"/>
  <c r="N658" i="4"/>
  <c r="O658" i="4"/>
  <c r="M658" i="4"/>
  <c r="N447" i="4"/>
  <c r="M447" i="4"/>
  <c r="O447" i="4"/>
  <c r="N123" i="4"/>
  <c r="O123" i="4" s="1"/>
  <c r="M123" i="4"/>
  <c r="M6" i="4"/>
  <c r="N6" i="4"/>
  <c r="O6" i="4" s="1"/>
  <c r="N41" i="4"/>
  <c r="O41" i="4" s="1"/>
  <c r="M41" i="4"/>
  <c r="M209" i="4"/>
  <c r="N209" i="4"/>
  <c r="O209" i="4" s="1"/>
  <c r="N675" i="4"/>
  <c r="M675" i="4"/>
  <c r="O675" i="4"/>
  <c r="M189" i="4"/>
  <c r="N189" i="4"/>
  <c r="O189" i="4" s="1"/>
  <c r="M52" i="4"/>
  <c r="N52" i="4"/>
  <c r="O52" i="4" s="1"/>
  <c r="N657" i="4"/>
  <c r="O657" i="4"/>
  <c r="M657" i="4"/>
  <c r="N178" i="4"/>
  <c r="O178" i="4" s="1"/>
  <c r="M178" i="4"/>
  <c r="N208" i="4"/>
  <c r="O208" i="4" s="1"/>
  <c r="M208" i="4"/>
  <c r="N229" i="4"/>
  <c r="O229" i="4" s="1"/>
  <c r="M229" i="4"/>
  <c r="N664" i="4"/>
  <c r="M664" i="4"/>
  <c r="O664" i="4"/>
  <c r="M387" i="4"/>
  <c r="N387" i="4"/>
  <c r="O387" i="4"/>
  <c r="M344" i="4"/>
  <c r="O344" i="4"/>
  <c r="N344" i="4"/>
  <c r="M476" i="4"/>
  <c r="N476" i="4"/>
  <c r="O476" i="4"/>
  <c r="O316" i="4"/>
  <c r="M316" i="4"/>
  <c r="N316" i="4"/>
  <c r="O436" i="4"/>
  <c r="N436" i="4"/>
  <c r="M436" i="4"/>
  <c r="N8" i="4"/>
  <c r="O8" i="4" s="1"/>
  <c r="M8" i="4"/>
  <c r="O404" i="4"/>
  <c r="N404" i="4"/>
  <c r="M404" i="4"/>
  <c r="O430" i="4"/>
  <c r="N430" i="4"/>
  <c r="M430" i="4"/>
  <c r="N702" i="4"/>
  <c r="M702" i="4"/>
  <c r="O702" i="4"/>
  <c r="N582" i="4"/>
  <c r="M582" i="4"/>
  <c r="O582" i="4"/>
  <c r="O617" i="4"/>
  <c r="M617" i="4"/>
  <c r="N617" i="4"/>
  <c r="N595" i="4"/>
  <c r="M595" i="4"/>
  <c r="O595" i="4"/>
  <c r="M161" i="4"/>
  <c r="N161" i="4"/>
  <c r="O161" i="4" s="1"/>
  <c r="O559" i="4"/>
  <c r="M559" i="4"/>
  <c r="N559" i="4"/>
  <c r="N380" i="4"/>
  <c r="M380" i="4"/>
  <c r="O380" i="4"/>
  <c r="M174" i="4"/>
  <c r="N174" i="4"/>
  <c r="O174" i="4" s="1"/>
  <c r="N355" i="4"/>
  <c r="O355" i="4"/>
  <c r="M355" i="4"/>
  <c r="M621" i="4"/>
  <c r="N621" i="4"/>
  <c r="O621" i="4"/>
  <c r="O466" i="4"/>
  <c r="N466" i="4"/>
  <c r="M466" i="4"/>
  <c r="N247" i="4"/>
  <c r="O247" i="4" s="1"/>
  <c r="M247" i="4"/>
  <c r="N454" i="4"/>
  <c r="O454" i="4"/>
  <c r="M454" i="4"/>
  <c r="M11" i="4"/>
  <c r="N11" i="4"/>
  <c r="O11" i="4" s="1"/>
  <c r="N624" i="4"/>
  <c r="M624" i="4"/>
  <c r="O624" i="4"/>
  <c r="N43" i="4"/>
  <c r="O43" i="4"/>
  <c r="M43" i="4"/>
  <c r="N227" i="4"/>
  <c r="O227" i="4" s="1"/>
  <c r="M227" i="4"/>
  <c r="N9" i="4"/>
  <c r="O9" i="4" s="1"/>
  <c r="M9" i="4"/>
  <c r="N202" i="4"/>
  <c r="O202" i="4" s="1"/>
  <c r="M202" i="4"/>
  <c r="N173" i="4"/>
  <c r="O173" i="4" s="1"/>
  <c r="M173" i="4"/>
  <c r="D6" i="20" l="1"/>
  <c r="F6" i="20" s="1"/>
  <c r="G6" i="20" s="1"/>
  <c r="B6" i="20"/>
  <c r="B4" i="20"/>
  <c r="D4" i="20"/>
  <c r="F4" i="20" s="1"/>
  <c r="G4" i="20" s="1"/>
  <c r="B7" i="20"/>
  <c r="D7" i="20"/>
  <c r="F7" i="20" s="1"/>
  <c r="G7" i="20" s="1"/>
  <c r="D5" i="20"/>
  <c r="B5" i="20"/>
  <c r="C5" i="20"/>
  <c r="H5" i="20" s="1"/>
  <c r="C7" i="20"/>
  <c r="H7" i="20" s="1"/>
  <c r="C4" i="20"/>
  <c r="H4" i="20" s="1"/>
  <c r="C6" i="20"/>
  <c r="H6" i="20" s="1"/>
  <c r="E6" i="20" l="1"/>
  <c r="B8" i="20"/>
  <c r="E5" i="20"/>
  <c r="D8" i="20"/>
  <c r="F8" i="20" s="1"/>
  <c r="E7" i="20"/>
  <c r="E4" i="20"/>
  <c r="B12" i="20" s="1"/>
  <c r="B14" i="20" s="1"/>
  <c r="C30" i="1"/>
  <c r="F5" i="20"/>
  <c r="G5" i="20" s="1"/>
  <c r="C8" i="20"/>
  <c r="H8" i="20" s="1"/>
  <c r="G8" i="20" l="1"/>
  <c r="C31" i="1"/>
  <c r="C40" i="1" s="1"/>
  <c r="E8" i="20"/>
  <c r="B13" i="20" s="1"/>
  <c r="B15" i="20" s="1"/>
  <c r="B16" i="20" s="1"/>
  <c r="C41" i="1" l="1"/>
  <c r="C32" i="1"/>
  <c r="C33" i="1"/>
  <c r="C37" i="1"/>
  <c r="C36" i="1"/>
  <c r="C38" i="1" l="1"/>
  <c r="C39" i="1" s="1"/>
  <c r="B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tc={4181ED9C-89DA-41D2-96E7-86AB8EE7EAF7}</author>
  </authors>
  <commentList>
    <comment ref="K2" authorId="0" shapeId="0" xr:uid="{4181ED9C-89DA-41D2-96E7-86AB8EE7EAF7}">
      <text>
        <t xml:space="preserve">[Threaded comment]
Your version of Excel allows you to read this threaded comment; however, any edits to it will get removed if the file is opened in a newer version of Excel. Learn more: https://go.microsoft.com/fwlink/?linkid=870924
Comment:
    Treats blanks as female (more prevalent than male; only affects mortality) </t>
      </text>
    </comment>
  </commentList>
</comments>
</file>

<file path=xl/sharedStrings.xml><?xml version="1.0" encoding="utf-8"?>
<sst xmlns="http://schemas.openxmlformats.org/spreadsheetml/2006/main" count="395" uniqueCount="220">
  <si>
    <t>Instructions</t>
  </si>
  <si>
    <t>Step 1: Provide Your Program Size and Location</t>
  </si>
  <si>
    <t xml:space="preserve">Select your state from the dropdown list below and indicate how many individuals you serve who are ages 51 and older. </t>
  </si>
  <si>
    <t>Select Your State:</t>
  </si>
  <si>
    <t>AK</t>
  </si>
  <si>
    <t>Number of Care Recipients Ages 51 and Over:</t>
  </si>
  <si>
    <t>Step 2: Enter Survey Data</t>
  </si>
  <si>
    <r>
      <rPr>
        <sz val="11"/>
        <color rgb="FF000000"/>
        <rFont val="Franklin Gothic Book"/>
        <family val="2"/>
      </rPr>
      <t xml:space="preserve">Navigate to the </t>
    </r>
    <r>
      <rPr>
        <i/>
        <sz val="11"/>
        <color rgb="FF000000"/>
        <rFont val="Franklin Gothic Book"/>
        <family val="2"/>
      </rPr>
      <t>Survey Data</t>
    </r>
    <r>
      <rPr>
        <sz val="11"/>
        <color rgb="FF000000"/>
        <rFont val="Franklin Gothic Book"/>
        <family val="2"/>
      </rPr>
      <t xml:space="preserve"> tab and input the survey responses in the correct columns. You can do this by either copying and pasting the values from another data source, or by manually entering the data. Please make sure to collect responses from both individuals who have received services and those who have not yet received services, in order for the tool to function properly. If you have multiple responses for a single individual collected at different points in time, you can enter them all. Note that respondents who are under the age of 51 or who provided incomplete data will be automatically excluded from the analyses below.</t>
    </r>
  </si>
  <si>
    <t>Click Here to Enter Survey Data</t>
  </si>
  <si>
    <t>Care Recipients Who Have Not Received Services Yet:</t>
  </si>
  <si>
    <t>Care Recipients Who Have Received Services:</t>
  </si>
  <si>
    <t>Total Valid Survey Responses:</t>
  </si>
  <si>
    <t>Results</t>
  </si>
  <si>
    <t>Table 1. Percentage of Care Recipients Who Were Lonely Before and After Receiving Nonmedical Volunteer Assistance</t>
  </si>
  <si>
    <t>Loneliness Rate for Care Recipients Who Have Not Received Services Yet</t>
  </si>
  <si>
    <t>Loneliness Rate for Care Recipients Who Have Received Services</t>
  </si>
  <si>
    <t>Percentage Point Difference in Loneliness Rate</t>
  </si>
  <si>
    <t>Percent Difference in Loneliness Rate</t>
  </si>
  <si>
    <t>Table 2. Estimated Number of Nursing Home Admissions With and Without Nonmedical Volunteer Assistance and Associated Cost Savings, 2024</t>
  </si>
  <si>
    <t>Estimated Number of Nursing Home Admissions Without Nonmedical Volunteer Assistance</t>
  </si>
  <si>
    <t>Estimated Number of Nursing Home Admissions With Nonmedical Volunteer Assistance</t>
  </si>
  <si>
    <t>Difference in the Estimated Number of Nursing Home Admissions</t>
  </si>
  <si>
    <t>Percent Difference in the Estimated Number of Nursing Home Admissions</t>
  </si>
  <si>
    <t>Medicaid Savings from One Year of Nonmedical Volunteer Services</t>
  </si>
  <si>
    <t>Summary of Findings</t>
  </si>
  <si>
    <t xml:space="preserve">How long have you been receiving volunteer assistance from this organization? </t>
  </si>
  <si>
    <t>How often do you feel that you lack companionship?</t>
  </si>
  <si>
    <t>How often do you feel left out?</t>
  </si>
  <si>
    <t>How often do you feel isolated from others?</t>
  </si>
  <si>
    <t>How old are you today?</t>
  </si>
  <si>
    <t>What is your sex?</t>
  </si>
  <si>
    <t>How Long?</t>
  </si>
  <si>
    <t>Lonely?</t>
  </si>
  <si>
    <t>Gender</t>
  </si>
  <si>
    <t>State Abreviation</t>
  </si>
  <si>
    <t>State</t>
  </si>
  <si>
    <t>Summary for No Savings</t>
  </si>
  <si>
    <t>Summary for Savings</t>
  </si>
  <si>
    <t>I have not started receiving services yet</t>
  </si>
  <si>
    <t>Male</t>
  </si>
  <si>
    <t>AL</t>
  </si>
  <si>
    <t>Alabama</t>
  </si>
  <si>
    <t>Survey data did not indicate that people who received nonmedical volunteer assistance from your organization felt less lonely than people who did not. Therefore, measuring the cost savings associated with reduced nursing home utilization was impossible.</t>
  </si>
  <si>
    <t>Less than 6 months</t>
  </si>
  <si>
    <t>Female</t>
  </si>
  <si>
    <t>Alaska</t>
  </si>
  <si>
    <t>6 months to 1 year</t>
  </si>
  <si>
    <t>.</t>
  </si>
  <si>
    <t>AZ</t>
  </si>
  <si>
    <t>Arizona</t>
  </si>
  <si>
    <t>More than 1 year</t>
  </si>
  <si>
    <t>AR</t>
  </si>
  <si>
    <t>Arkansas</t>
  </si>
  <si>
    <t>AS</t>
  </si>
  <si>
    <t>American Samoa</t>
  </si>
  <si>
    <t>CA</t>
  </si>
  <si>
    <t>California</t>
  </si>
  <si>
    <t>CO</t>
  </si>
  <si>
    <t>Colorado</t>
  </si>
  <si>
    <t>CT</t>
  </si>
  <si>
    <t>Connecticut</t>
  </si>
  <si>
    <t>DE</t>
  </si>
  <si>
    <t>Delaware</t>
  </si>
  <si>
    <t>DC</t>
  </si>
  <si>
    <t>District of Columbia</t>
  </si>
  <si>
    <t>FL</t>
  </si>
  <si>
    <t>Florida</t>
  </si>
  <si>
    <t>GA</t>
  </si>
  <si>
    <t>Georgia</t>
  </si>
  <si>
    <t>GU</t>
  </si>
  <si>
    <t>Guam</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</si>
  <si>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</si>
  <si>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</si>
  <si>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</si>
  <si>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</si>
  <si>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</si>
  <si>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</si>
  <si>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</si>
  <si>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</si>
  <si>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</si>
  <si>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</si>
  <si>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</si>
  <si>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</si>
  <si>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</si>
  <si>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</si>
  <si>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</si>
  <si>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</si>
  <si>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</si>
  <si>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</si>
  <si>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</si>
  <si>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</si>
  <si>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</si>
  <si>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</si>
  <si>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</si>
  <si>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</si>
  <si>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</si>
  <si>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</si>
  <si>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</si>
  <si>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</si>
  <si>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</si>
  <si>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</si>
  <si>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</si>
  <si>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</si>
  <si>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</si>
  <si>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</si>
  <si>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</si>
  <si>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</si>
  <si>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</si>
  <si>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</si>
  <si>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</si>
  <si>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</si>
  <si>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</si>
  <si>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</si>
  <si>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</si>
  <si>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</si>
  <si>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</si>
  <si>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</si>
  <si>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</si>
  <si>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</si>
  <si>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MP</t>
  </si>
  <si>
    <t>Northern Mariana Islands</t>
  </si>
  <si>
    <t>OH</t>
  </si>
  <si>
    <t>Ohio</t>
  </si>
  <si>
    <t>OK</t>
  </si>
  <si>
    <t>Oklahoma</t>
  </si>
  <si>
    <t>OR</t>
  </si>
  <si>
    <t>Oregon</t>
  </si>
  <si>
    <t>PA</t>
  </si>
  <si>
    <t>Pennsylvania</t>
  </si>
  <si>
    <t>PR</t>
  </si>
  <si>
    <t>Puerto Rico</t>
  </si>
  <si>
    <t>RI</t>
  </si>
  <si>
    <t>Rhode Island</t>
  </si>
  <si>
    <t>SC</t>
  </si>
  <si>
    <t>South Carolina</t>
  </si>
  <si>
    <t>SD</t>
  </si>
  <si>
    <t>South Dakota</t>
  </si>
  <si>
    <t>TN</t>
  </si>
  <si>
    <t>Tennessee</t>
  </si>
  <si>
    <t>TX</t>
  </si>
  <si>
    <t>Texas</t>
  </si>
  <si>
    <t>TT</t>
  </si>
  <si>
    <t>Trust Territories</t>
  </si>
  <si>
    <t>UT</t>
  </si>
  <si>
    <t>Utah</t>
  </si>
  <si>
    <t>VT</t>
  </si>
  <si>
    <t>Vermont</t>
  </si>
  <si>
    <t>VA</t>
  </si>
  <si>
    <t>Virginia</t>
  </si>
  <si>
    <t>VI</t>
  </si>
  <si>
    <t>Virgin Islands</t>
  </si>
  <si>
    <t>WA</t>
  </si>
  <si>
    <t>Washington</t>
  </si>
  <si>
    <t>WV</t>
  </si>
  <si>
    <t>West Virginia</t>
  </si>
  <si>
    <t>WI</t>
  </si>
  <si>
    <t>Wisconsin</t>
  </si>
  <si>
    <t>WY</t>
  </si>
  <si>
    <t>Wyoming</t>
  </si>
  <si>
    <t>Loneliness</t>
  </si>
  <si>
    <t>Index</t>
  </si>
  <si>
    <t>Lack Companionship</t>
  </si>
  <si>
    <t>Feel Left Out</t>
  </si>
  <si>
    <t>Feel Isolated</t>
  </si>
  <si>
    <t>Age</t>
  </si>
  <si>
    <t>Female?</t>
  </si>
  <si>
    <t>Lonely Score</t>
  </si>
  <si>
    <t>Missing Data</t>
  </si>
  <si>
    <t>Lonely (score&gt;5)?</t>
  </si>
  <si>
    <t>P[NH|Loneliness Score, Survive]</t>
  </si>
  <si>
    <t>P[NH|Loneliness Score]</t>
  </si>
  <si>
    <t>Private Cost/Year</t>
  </si>
  <si>
    <t>Medicaid Cost/Year</t>
  </si>
  <si>
    <t>Discounted</t>
  </si>
  <si>
    <t>Choice</t>
  </si>
  <si>
    <t>Semi-private</t>
  </si>
  <si>
    <t xml:space="preserve">Source: https://worldpopulationreview.com/state-rankings/nursing-home-costs-by-state </t>
  </si>
  <si>
    <t>Cell Link</t>
  </si>
  <si>
    <t>Value</t>
  </si>
  <si>
    <t>Discount Rate</t>
  </si>
  <si>
    <t>Medicaid Rate</t>
  </si>
  <si>
    <t>Years to discount (1 or 2)</t>
  </si>
  <si>
    <t>Exact</t>
  </si>
  <si>
    <t xml:space="preserve">Source: https://www.ssa.gov/oact/STATS/table4c6.html </t>
  </si>
  <si>
    <t>1 Year</t>
  </si>
  <si>
    <t>2 Years</t>
  </si>
  <si>
    <t>age</t>
  </si>
  <si>
    <t>Death</t>
  </si>
  <si>
    <t>Number of</t>
  </si>
  <si>
    <t>Life</t>
  </si>
  <si>
    <t>Males</t>
  </si>
  <si>
    <t>Females</t>
  </si>
  <si>
    <t>probability a</t>
  </si>
  <si>
    <t>lives b</t>
  </si>
  <si>
    <t>expectancy</t>
  </si>
  <si>
    <r>
      <t> </t>
    </r>
    <r>
      <rPr>
        <vertAlign val="superscript"/>
        <sz val="7.5"/>
        <color theme="1"/>
        <rFont val="Calibri"/>
        <family val="2"/>
        <scheme val="minor"/>
      </rPr>
      <t>a</t>
    </r>
    <r>
      <rPr>
        <sz val="7.5"/>
        <color theme="1"/>
        <rFont val="Calibri"/>
        <family val="2"/>
        <scheme val="minor"/>
      </rPr>
      <t xml:space="preserve"> Probability of dying within one year.</t>
    </r>
  </si>
  <si>
    <r>
      <t> </t>
    </r>
    <r>
      <rPr>
        <vertAlign val="superscript"/>
        <sz val="7.5"/>
        <color theme="1"/>
        <rFont val="Calibri"/>
        <family val="2"/>
        <scheme val="minor"/>
      </rPr>
      <t>b</t>
    </r>
    <r>
      <rPr>
        <sz val="7.5"/>
        <color theme="1"/>
        <rFont val="Calibri"/>
        <family val="2"/>
        <scheme val="minor"/>
      </rPr>
      <t xml:space="preserve"> Number of survivors out of 100,000 born alive. </t>
    </r>
  </si>
  <si>
    <t>Number in program</t>
  </si>
  <si>
    <t>Sum of P[NH]</t>
  </si>
  <si>
    <t>Percentage of P[NH}</t>
  </si>
  <si>
    <t>Count of P[NH}</t>
  </si>
  <si>
    <t>Average P[NH]</t>
  </si>
  <si>
    <t>P[Lonely]</t>
  </si>
  <si>
    <t>Number Lonely</t>
  </si>
  <si>
    <t>Any &gt;0</t>
  </si>
  <si>
    <t>NH Cost/Year (Semi-private Room)</t>
  </si>
  <si>
    <t>Expected NH Admissions | Not Started</t>
  </si>
  <si>
    <t>Expected NH Admissions | Any &gt;0 (or more than 1 year)</t>
  </si>
  <si>
    <t>NH Cost | Not Started</t>
  </si>
  <si>
    <t>NH Cost | Any&gt;0 (or more than 1 year)</t>
  </si>
  <si>
    <t>NH Cost Savings</t>
  </si>
  <si>
    <t>tpoi1_lonely</t>
  </si>
  <si>
    <t>Margin</t>
  </si>
  <si>
    <t>Std. Err.</t>
  </si>
  <si>
    <t>t</t>
  </si>
  <si>
    <t>P&gt;t</t>
  </si>
  <si>
    <t>[95%Conf.Interval]</t>
  </si>
  <si>
    <t>Hardly Ever (1)</t>
  </si>
  <si>
    <t>Some of the Time (2)</t>
  </si>
  <si>
    <t>Often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</si>
</sst>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164" formatCode="###############0"/>
    <numFmt numFmtId="165" formatCode="####0"/>
    <numFmt numFmtId="166" formatCode="################0"/>
    <numFmt numFmtId="167" formatCode="########################################0"/>
    <numFmt numFmtId="168" formatCode="0.0%"/>
    <numFmt numFmtId="169" formatCode="0.0\ \p\p"/>
    <numFmt numFmtId="170" formatCode="&quot;$&quot;#,##0"/>
  </numFmts>
  <fonts count="25" x14ac:knownFonts="1">
    <font>
      <sz val="11"/>
      <color theme="1"/>
      <name val="Calibri"/>
      <family val="2"/>
      <scheme val="minor"/>
    </font>
    <font>
      <b/>
      <sz val="11"/>
      <color theme="1"/>
      <name val="Calibri"/>
      <family val="2"/>
      <scheme val="minor"/>
    </font>
    <font>
      <sz val="9.5"/>
      <color rgb="FF000000"/>
      <name val="Arial"/>
      <family val="2"/>
    </font>
    <font>
      <b/>
      <sz val="9.5"/>
      <color rgb="FFFFFFFF"/>
      <name val="Franklin Gothic Book"/>
      <family val="2"/>
    </font>
    <font>
      <sz val="9.5"/>
      <color rgb="FF000000"/>
      <name val="Franklin Gothic Book"/>
      <family val="2"/>
    </font>
    <font>
      <sz val="11"/>
      <color theme="1"/>
      <name val="Calibri"/>
      <family val="2"/>
      <scheme val="minor"/>
    </font>
    <font>
      <sz val="11"/>
      <name val="Calibri"/>
      <family val="2"/>
      <scheme val="minor"/>
    </font>
    <font>
      <sz val="7.5"/>
      <color theme="1"/>
      <name val="Calibri"/>
      <family val="2"/>
      <scheme val="minor"/>
    </font>
    <font>
      <vertAlign val="superscript"/>
      <sz val="7.5"/>
      <color theme="1"/>
      <name val="Calibri"/>
      <family val="2"/>
      <scheme val="minor"/>
    </font>
    <font>
      <u/>
      <sz val="11"/>
      <color theme="10"/>
      <name val="Calibri"/>
      <family val="2"/>
      <scheme val="minor"/>
    </font>
    <font>
      <b/>
      <sz val="14"/>
      <color theme="1"/>
      <name val="Franklin Gothic Book"/>
      <family val="2"/>
    </font>
    <font>
      <sz val="11"/>
      <color theme="1"/>
      <name val="Franklin Gothic Book"/>
      <family val="2"/>
    </font>
    <font>
      <b/>
      <sz val="11"/>
      <color theme="1"/>
      <name val="Franklin Gothic Book"/>
      <family val="2"/>
    </font>
    <font>
      <sz val="11"/>
      <name val="Franklin Gothic Book"/>
      <family val="2"/>
    </font>
    <font>
      <sz val="12"/>
      <color theme="1"/>
      <name val="Franklin Gothic Medium"/>
      <family val="2"/>
    </font>
    <font>
      <sz val="14"/>
      <name val="Franklin Gothic Medium"/>
      <family val="2"/>
    </font>
    <font>
      <b/>
      <sz val="11"/>
      <name val="Franklin Gothic Book"/>
      <family val="2"/>
    </font>
    <font>
      <sz val="18"/>
      <color theme="4"/>
      <name val="Georgia"/>
      <family val="1"/>
    </font>
    <font>
      <sz val="11"/>
      <name val="Franklin Gothic Medium"/>
      <family val="2"/>
    </font>
    <font>
      <b/>
      <sz val="11"/>
      <name val="Calibri"/>
      <family val="2"/>
      <scheme val="minor"/>
    </font>
    <font>
      <sz val="11"/>
      <color rgb="FF000000"/>
      <name val="Franklin Gothic Book"/>
      <family val="2"/>
    </font>
    <font>
      <i/>
      <sz val="11"/>
      <color rgb="FF000000"/>
      <name val="Franklin Gothic Book"/>
      <family val="2"/>
    </font>
    <font>
      <u/>
      <sz val="11"/>
      <color theme="4"/>
      <name val="Calibri"/>
      <family val="2"/>
      <scheme val="minor"/>
    </font>
    <font>
      <sz val="11"/>
      <name val="Franklin Gothic Demi"/>
      <family val="2"/>
    </font>
    <font>
      <sz val="18"/>
      <color rgb="FF005EA2"/>
      <name val="Georgia"/>
      <family val="1"/>
    </font>
  </fonts>
  <fills count="7">
    <fill>
      <patternFill patternType="none"/>
    </fill>
    <fill>
      <patternFill patternType="gray125"/>
    </fill>
    <fill>
      <patternFill patternType="solid">
        <fgColor rgb="FFFFFFFF"/>
        <bgColor indexed="64"/>
      </patternFill>
    </fill>
    <fill>
      <patternFill patternType="solid">
        <fgColor rgb="FFE1E1E1"/>
        <bgColor indexed="64"/>
      </patternFill>
    </fill>
    <fill>
      <patternFill patternType="solid">
        <fgColor theme="5"/>
        <bgColor indexed="64"/>
      </patternFill>
    </fill>
    <fill>
      <patternFill patternType="solid">
        <fgColor theme="0"/>
        <bgColor indexed="64"/>
      </patternFill>
    </fill>
    <fill>
      <patternFill patternType="solid">
        <fgColor rgb="FF005EA2"/>
        <bgColor indexed="64"/>
      </patternFill>
    </fill>
  </fills>
  <borders count="4">
    <border>
      <left/>
      <right/>
      <top/>
      <bottom/>
      <diagonal/>
    </border>
    <border>
      <left style="thin">
        <color rgb="FFD9D9D6"/>
      </left>
      <right style="thin">
        <color rgb="FFD9D9D6"/>
      </right>
      <top style="thin">
        <color rgb="FFD9D9D6"/>
      </top>
      <bottom style="thin">
        <color rgb="FFD9D9D6"/>
      </bottom>
      <diagonal/>
    </border>
    <border>
      <left/>
      <right/>
      <top/>
      <bottom style="thick">
        <color theme="7"/>
      </bottom>
      <diagonal/>
    </border>
    <border>
      <left/>
      <right/>
      <top/>
      <bottom style="medium">
        <color rgb="FFF9C642"/>
      </bottom>
      <diagonal/>
    </border>
  </borders>
  <cellStyleXfs count="5">
    <xf numFmtId="0" fontId="0" fillId="0" borderId="0"/>
    <xf numFmtId="0" fontId="2" fillId="0" borderId="0"/>
    <xf numFmtId="9" fontId="5" fillId="0" borderId="0" applyFont="0" applyFill="0" applyBorder="0" applyAlignment="0" applyProtection="0"/>
    <xf numFmtId="44" fontId="5" fillId="0" borderId="0" applyFont="0" applyFill="0" applyBorder="0" applyAlignment="0" applyProtection="0"/>
    <xf numFmtId="0" fontId="9" fillId="0" borderId="0" applyNumberFormat="0" applyFill="0" applyBorder="0" applyAlignment="0" applyProtection="0"/>
  </cellStyleXfs>
  <cellXfs count="92">
    <xf numFmtId="0" fontId="0" fillId="0" borderId="0" xfId="0"/>
    <xf numFmtId="0" fontId="2" fillId="0" borderId="0" xfId="1"/>
    <xf numFmtId="0" fontId="1" fillId="0" borderId="0" xfId="0" applyFont="1"/>
    <xf numFmtId="0" fontId="1" fillId="0" borderId="0" xfId="0" applyFont="1" applyAlignment="1">
      <alignment wrapText="1"/>
    </xf>
    <xf numFmtId="0" fontId="0" fillId="0" borderId="0" xfId="0" applyAlignment="1">
      <alignment wrapText="1"/>
    </xf>
    <xf numFmtId="0" fontId="6" fillId="0" borderId="0" xfId="0" applyFont="1"/>
    <xf numFmtId="9" fontId="0" fillId="0" borderId="0" xfId="2" applyFont="1"/>
    <xf numFmtId="0" fontId="0" fillId="0" borderId="0" xfId="0" applyAlignment="1">
      <alignment horizontal="center" vertical="center" wrapText="1"/>
    </xf>
    <xf numFmtId="0" fontId="1" fillId="0" borderId="0" xfId="0" applyFont="1" applyAlignment="1">
      <alignment horizontal="center" vertical="center" wrapText="1"/>
    </xf>
    <xf numFmtId="0" fontId="9" fillId="0" borderId="0" xfId="4"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6" fontId="0" fillId="0" borderId="0" xfId="0" applyNumberFormat="1"/>
    <xf numFmtId="6" fontId="0" fillId="0" borderId="0" xfId="0" applyNumberFormat="1" applyAlignment="1">
      <alignment vertical="center" wrapText="1"/>
    </xf>
    <xf numFmtId="0" fontId="9" fillId="3" borderId="0" xfId="4" applyFill="1" applyAlignment="1">
      <alignment horizontal="center" vertical="center" wrapText="1"/>
    </xf>
    <xf numFmtId="6" fontId="0" fillId="3" borderId="0" xfId="0" applyNumberFormat="1" applyFill="1" applyAlignment="1">
      <alignment vertical="center" wrapText="1"/>
    </xf>
    <xf numFmtId="9" fontId="0" fillId="0" borderId="0" xfId="2" applyFont="1" applyFill="1"/>
    <xf numFmtId="8" fontId="0" fillId="0" borderId="0" xfId="0" applyNumberFormat="1"/>
    <xf numFmtId="44" fontId="0" fillId="0" borderId="0" xfId="3" applyFont="1"/>
    <xf numFmtId="44" fontId="0" fillId="0" borderId="0" xfId="0" applyNumberFormat="1"/>
    <xf numFmtId="37" fontId="0" fillId="0" borderId="0" xfId="0" applyNumberFormat="1"/>
    <xf numFmtId="0" fontId="11" fillId="0" borderId="0" xfId="0" applyFont="1"/>
    <xf numFmtId="0" fontId="12" fillId="0" borderId="0" xfId="0" applyFont="1"/>
    <xf numFmtId="0" fontId="2" fillId="0" borderId="0" xfId="1" applyAlignment="1">
      <alignment wrapText="1"/>
    </xf>
    <xf numFmtId="9" fontId="0" fillId="0" borderId="0" xfId="0" applyNumberFormat="1"/>
    <xf numFmtId="4" fontId="0" fillId="0" borderId="0" xfId="0" applyNumberFormat="1"/>
    <xf numFmtId="0" fontId="11" fillId="0" borderId="2" xfId="0" applyFont="1" applyBorder="1"/>
    <xf numFmtId="0" fontId="13" fillId="0" borderId="0" xfId="0" applyFont="1"/>
    <xf numFmtId="0" fontId="16" fillId="0" borderId="0" xfId="0" applyFont="1"/>
    <xf numFmtId="0" fontId="18" fillId="0" borderId="0" xfId="0" applyFont="1" applyAlignment="1">
      <alignment horizontal="left" vertical="center"/>
    </xf>
    <xf numFmtId="0" fontId="19" fillId="0" borderId="0" xfId="0" applyFont="1"/>
    <xf numFmtId="0" fontId="6" fillId="2" borderId="1" xfId="1" applyFont="1" applyFill="1" applyBorder="1" applyAlignment="1">
      <alignment horizontal="left" vertical="top"/>
    </xf>
    <xf numFmtId="164" fontId="6" fillId="2" borderId="1" xfId="1" applyNumberFormat="1" applyFont="1" applyFill="1" applyBorder="1" applyAlignment="1">
      <alignment horizontal="left" vertical="top"/>
    </xf>
    <xf numFmtId="166" fontId="4" fillId="2" borderId="1" xfId="1" applyNumberFormat="1" applyFont="1" applyFill="1" applyBorder="1" applyAlignment="1" applyProtection="1">
      <alignment horizontal="left" vertical="top" wrapText="1"/>
      <protection locked="0"/>
    </xf>
    <xf numFmtId="165" fontId="4" fillId="2" borderId="1" xfId="1" applyNumberFormat="1" applyFont="1" applyFill="1" applyBorder="1" applyAlignment="1" applyProtection="1">
      <alignment horizontal="left" vertical="top" wrapText="1"/>
      <protection locked="0"/>
    </xf>
    <xf numFmtId="0" fontId="4" fillId="2" borderId="1" xfId="1" applyFont="1" applyFill="1" applyBorder="1" applyAlignment="1" applyProtection="1">
      <alignment horizontal="left" vertical="top" wrapText="1"/>
      <protection locked="0"/>
    </xf>
    <xf numFmtId="164" fontId="4" fillId="2" borderId="1" xfId="1" applyNumberFormat="1" applyFont="1" applyFill="1" applyBorder="1" applyAlignment="1" applyProtection="1">
      <alignment horizontal="left" vertical="top" wrapText="1"/>
      <protection locked="0"/>
    </xf>
    <xf numFmtId="167" fontId="4" fillId="2" borderId="1" xfId="1" applyNumberFormat="1" applyFont="1" applyFill="1" applyBorder="1" applyAlignment="1" applyProtection="1">
      <alignment horizontal="left" vertical="top" wrapText="1"/>
      <protection locked="0"/>
    </xf>
    <xf numFmtId="0" fontId="15"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quotePrefix="1" applyFont="1" applyAlignment="1">
      <alignment horizontal="left" vertical="center"/>
    </xf>
    <xf numFmtId="0" fontId="13" fillId="4" borderId="0" xfId="0" applyFont="1" applyFill="1" applyAlignment="1">
      <alignment horizontal="left" vertical="center"/>
    </xf>
    <xf numFmtId="0" fontId="13" fillId="4" borderId="0" xfId="0" applyFont="1" applyFill="1" applyAlignment="1" applyProtection="1">
      <alignment horizontal="left" vertical="center"/>
      <protection locked="0"/>
    </xf>
    <xf numFmtId="37" fontId="13" fillId="4" borderId="0" xfId="3" applyNumberFormat="1" applyFont="1" applyFill="1" applyBorder="1" applyAlignment="1" applyProtection="1">
      <alignment horizontal="left" vertical="center"/>
      <protection locked="0"/>
    </xf>
    <xf numFmtId="0" fontId="16" fillId="0" borderId="0" xfId="0" applyFont="1" applyAlignment="1">
      <alignment horizontal="left" vertical="center"/>
    </xf>
    <xf numFmtId="0" fontId="12" fillId="0" borderId="0" xfId="0" applyFont="1" applyAlignment="1">
      <alignment horizontal="left" vertical="center"/>
    </xf>
    <xf numFmtId="1" fontId="13" fillId="0" borderId="0" xfId="0" applyNumberFormat="1" applyFont="1" applyAlignment="1">
      <alignment horizontal="left" vertical="center"/>
    </xf>
    <xf numFmtId="168" fontId="13" fillId="0" borderId="0" xfId="0" applyNumberFormat="1" applyFont="1" applyAlignment="1">
      <alignment horizontal="left" vertical="center"/>
    </xf>
    <xf numFmtId="168" fontId="13" fillId="0" borderId="0" xfId="2" applyNumberFormat="1" applyFont="1" applyBorder="1" applyAlignment="1">
      <alignment horizontal="right" vertical="center"/>
    </xf>
    <xf numFmtId="169" fontId="13" fillId="0" borderId="0" xfId="0" applyNumberFormat="1" applyFont="1" applyAlignment="1">
      <alignment horizontal="right" vertical="center"/>
    </xf>
    <xf numFmtId="2" fontId="13" fillId="0" borderId="0" xfId="0" applyNumberFormat="1" applyFont="1" applyAlignment="1">
      <alignment horizontal="right" vertical="center"/>
    </xf>
    <xf numFmtId="170" fontId="13" fillId="0" borderId="0" xfId="0" applyNumberFormat="1" applyFont="1" applyAlignment="1">
      <alignment horizontal="right" vertical="center"/>
    </xf>
    <xf numFmtId="0" fontId="13" fillId="5" borderId="0" xfId="0" applyFont="1" applyFill="1" applyAlignment="1">
      <alignment horizontal="left" vertical="center"/>
    </xf>
    <xf numFmtId="37" fontId="13" fillId="5" borderId="0" xfId="3" applyNumberFormat="1" applyFont="1" applyFill="1" applyBorder="1" applyAlignment="1">
      <alignment horizontal="right" vertical="center"/>
    </xf>
    <xf numFmtId="0" fontId="11" fillId="5" borderId="0" xfId="0" applyFont="1" applyFill="1"/>
    <xf numFmtId="0" fontId="11" fillId="5" borderId="0" xfId="0" applyFont="1" applyFill="1" applyAlignment="1">
      <alignment horizontal="left" vertical="center"/>
    </xf>
    <xf numFmtId="0" fontId="17" fillId="5" borderId="0" xfId="0" applyFont="1" applyFill="1" applyAlignment="1">
      <alignment horizontal="left" vertical="center"/>
    </xf>
    <xf numFmtId="0" fontId="15" fillId="5" borderId="0" xfId="0" applyFont="1" applyFill="1" applyAlignment="1">
      <alignment horizontal="left" vertical="center"/>
    </xf>
    <xf numFmtId="0" fontId="14" fillId="5" borderId="0" xfId="0" applyFont="1" applyFill="1" applyAlignment="1">
      <alignment horizontal="left" vertical="center"/>
    </xf>
    <xf numFmtId="0" fontId="10" fillId="5" borderId="0" xfId="0" applyFont="1" applyFill="1" applyAlignment="1">
      <alignment horizontal="left" vertical="center"/>
    </xf>
    <xf numFmtId="0" fontId="11" fillId="5" borderId="0" xfId="0" quotePrefix="1" applyFont="1" applyFill="1" applyAlignment="1">
      <alignment horizontal="left" vertical="center"/>
    </xf>
    <xf numFmtId="0" fontId="11" fillId="5" borderId="0" xfId="0" applyFont="1" applyFill="1" applyAlignment="1">
      <alignment horizontal="left" vertical="center" wrapText="1"/>
    </xf>
    <xf numFmtId="0" fontId="13" fillId="5" borderId="0" xfId="0" applyFont="1" applyFill="1" applyAlignment="1" applyProtection="1">
      <alignment horizontal="left" vertical="center"/>
      <protection locked="0"/>
    </xf>
    <xf numFmtId="37" fontId="13" fillId="5" borderId="0" xfId="3" applyNumberFormat="1" applyFont="1" applyFill="1" applyBorder="1" applyAlignment="1" applyProtection="1">
      <alignment horizontal="left" vertical="center"/>
      <protection locked="0"/>
    </xf>
    <xf numFmtId="0" fontId="16" fillId="5" borderId="0" xfId="0" applyFont="1" applyFill="1" applyAlignment="1">
      <alignment horizontal="left" vertical="center"/>
    </xf>
    <xf numFmtId="0" fontId="12" fillId="5" borderId="0" xfId="0" applyFont="1" applyFill="1" applyAlignment="1">
      <alignment horizontal="left" vertical="center"/>
    </xf>
    <xf numFmtId="0" fontId="2" fillId="0" borderId="0" xfId="1" applyAlignment="1" applyProtection="1">
      <alignment wrapText="1"/>
      <protection locked="0"/>
    </xf>
    <xf numFmtId="0" fontId="2" fillId="0" borderId="0" xfId="1" applyProtection="1">
      <protection locked="0"/>
    </xf>
    <xf numFmtId="0" fontId="11" fillId="0" borderId="3" xfId="0" applyFont="1" applyBorder="1"/>
    <xf numFmtId="0" fontId="12" fillId="0" borderId="3" xfId="0" applyFont="1" applyBorder="1"/>
    <xf numFmtId="0" fontId="24" fillId="0" borderId="0" xfId="0" applyFont="1" applyAlignment="1">
      <alignment horizontal="left" vertical="center"/>
    </xf>
    <xf numFmtId="0" fontId="12" fillId="5" borderId="0" xfId="0" applyFont="1" applyFill="1"/>
    <xf numFmtId="0" fontId="3" fillId="6" borderId="1" xfId="1" applyFont="1" applyFill="1" applyBorder="1" applyAlignment="1">
      <alignment horizontal="left" wrapText="1"/>
    </xf>
    <xf numFmtId="0" fontId="18" fillId="5" borderId="0" xfId="0" applyFont="1" applyFill="1" applyAlignment="1">
      <alignment horizontal="left" vertical="center" wrapText="1"/>
    </xf>
    <xf numFmtId="0" fontId="18" fillId="0" borderId="0" xfId="0"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wrapText="1"/>
    </xf>
    <xf numFmtId="0" fontId="22" fillId="5" borderId="0" xfId="4" applyFont="1" applyFill="1" applyAlignment="1" applyProtection="1">
      <alignment horizontal="left" vertical="center"/>
      <protection locked="0"/>
    </xf>
    <xf numFmtId="0" fontId="13" fillId="0" borderId="0" xfId="0" applyFont="1" applyAlignment="1">
      <alignment horizontal="left" vertical="top"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22" fillId="4" borderId="0" xfId="4" applyFont="1" applyFill="1" applyAlignment="1" applyProtection="1">
      <alignment horizontal="left" vertical="center"/>
    </xf>
    <xf numFmtId="0" fontId="1" fillId="0" borderId="0" xfId="0" applyFont="1" applyAlignment="1">
      <alignment horizontal="center" wrapText="1"/>
    </xf>
    <xf numFmtId="0" fontId="1" fillId="0" borderId="0" xfId="0" applyFont="1" applyAlignment="1">
      <alignment horizontal="center" vertical="center" wrapText="1"/>
    </xf>
    <xf numFmtId="0" fontId="0" fillId="0" borderId="0" xfId="0" applyAlignment="1">
      <alignment vertical="center" wrapText="1"/>
    </xf>
    <xf numFmtId="0" fontId="7" fillId="0" borderId="0" xfId="0" applyFont="1" applyAlignment="1">
      <alignment vertical="center" wrapText="1"/>
    </xf>
    <xf numFmtId="0" fontId="1" fillId="0" borderId="0" xfId="0" applyFont="1" applyAlignment="1">
      <alignment horizontal="center"/>
    </xf>
  </cellXfs>
  <cellStyles count="5">
    <cellStyle name="Currency" xfId="3" builtinId="4"/>
    <cellStyle name="Hyperlink" xfId="4" builtinId="8"/>
    <cellStyle name="Normal" xfId="0" builtinId="0"/>
    <cellStyle name="Normal 2" xfId="1" xr:uid="{8D9D5D32-0E17-433E-8814-B0D3147FE245}"/>
    <cellStyle name="Percent" xfId="2" builtinId="5"/>
  </cellStyles>
  <dxfs count="0"/>
  <tableStyles count="0" defaultTableStyle="TableStyleMedium2" defaultPivotStyle="PivotStyleLight16"/>
  <colors>
    <mruColors>
      <color rgb="FF005EA2"/>
      <color rgb="FFF9C642"/>
      <color rgb="FF2E8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https://hrs.isr.umich.edu/data-products" TargetMode="External"/><Relationship Id="rId7" Type="http://schemas.openxmlformats.org/officeDocument/2006/relationships/image" Target="../media/image5.png"/><Relationship Id="rId2" Type="http://schemas.openxmlformats.org/officeDocument/2006/relationships/hyperlink" Target="https://pubmed.ncbi.nlm.nih.gov/18504506/" TargetMode="External"/><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image" Target="../media/image2.png"/><Relationship Id="rId9" Type="http://schemas.openxmlformats.org/officeDocument/2006/relationships/image" Target="../media/image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1.jpe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www.medicaidplanningassistance.org/nursing-home-costs/" TargetMode="External"/><Relationship Id="rId7" Type="http://schemas.openxmlformats.org/officeDocument/2006/relationships/image" Target="../media/image13.jpeg"/><Relationship Id="rId2" Type="http://schemas.openxmlformats.org/officeDocument/2006/relationships/hyperlink" Target="https://www.genworth.com/aging-and-you/finances/cost-of-care" TargetMode="External"/><Relationship Id="rId1" Type="http://schemas.openxmlformats.org/officeDocument/2006/relationships/hyperlink" Target="https://pubmed.ncbi.nlm.nih.gov/9416627/" TargetMode="External"/><Relationship Id="rId6" Type="http://schemas.openxmlformats.org/officeDocument/2006/relationships/image" Target="../media/image9.png"/><Relationship Id="rId5" Type="http://schemas.openxmlformats.org/officeDocument/2006/relationships/image" Target="../media/image12.png"/><Relationship Id="rId10" Type="http://schemas.openxmlformats.org/officeDocument/2006/relationships/image" Target="../media/image14.jpeg"/><Relationship Id="rId4" Type="http://schemas.openxmlformats.org/officeDocument/2006/relationships/hyperlink" Target="https://www.ssa.gov/oact/STATS/table4c6.html#fn1" TargetMode="External"/><Relationship Id="rId9"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247651</xdr:colOff>
      <xdr:row>11</xdr:row>
      <xdr:rowOff>18462</xdr:rowOff>
    </xdr:from>
    <xdr:to>
      <xdr:col>5</xdr:col>
      <xdr:colOff>1</xdr:colOff>
      <xdr:row>44</xdr:row>
      <xdr:rowOff>124558</xdr:rowOff>
    </xdr:to>
    <xdr:sp macro="" textlink="">
      <xdr:nvSpPr>
        <xdr:cNvPr id="10" name="TextBox 9">
          <a:extLst>
            <a:ext uri="{FF2B5EF4-FFF2-40B4-BE49-F238E27FC236}">
              <a16:creationId xmlns:a16="http://schemas.microsoft.com/office/drawing/2014/main" id="{D66684EB-982D-1B8D-6B88-8FD2C359C680}"/>
            </a:ext>
          </a:extLst>
        </xdr:cNvPr>
        <xdr:cNvSpPr txBox="1"/>
      </xdr:nvSpPr>
      <xdr:spPr>
        <a:xfrm>
          <a:off x="247651" y="2238520"/>
          <a:ext cx="5775081" cy="7564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en-US" sz="1100">
              <a:solidFill>
                <a:schemeClr val="dk1"/>
              </a:solidFill>
              <a:effectLst/>
              <a:latin typeface="Franklin Gothic Book" panose="020B0503020102020204" pitchFamily="34" charset="0"/>
              <a:ea typeface="+mn-ea"/>
              <a:cs typeface="+mn-cs"/>
            </a:rPr>
            <a:t>Community Care Corps (C3) supports local-level organizations to provide volunteer-based nonmedical assistance to family caregivers, older adults, and adults with disabilities. The program’s overarching goal is to help older adults and adults with disabilities maintain independence in the community. The Administration for Community Living (ACL) funds the program; Oasis, Caregiver Action Network, and USAging administer it; and Altarum evaluates its impact.</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Through working with C3 programs, Oasis and Altarum have developed a customizable tool that enables organizations to measure the economic benefits of providing nonmedical volunteer assistance. More specifically, the tool uses several data sources and analytic steps to measure nonmedical volunteer assistance’s impact on loneliness, downstream nursing home admissions, and associated Medicaid cost savings.</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This tool aims to help nonmedical volunteer assistance programs make credible economic arguments for pursuing new partnerships. These arguments may be particularly convincing to policymakers, health insurance plans, traditional philanthropists, and other stakeholders who are interested in both social impact and financial returns. These partnerships could bring new funding, referrals, and other valuable resources critical to the long-term sustainability of nonmedical volunteer assistance programs.</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To use the tool, users first identify their state and the number of people ages 51 and over who receive </a:t>
          </a:r>
          <a:r>
            <a:rPr lang="en-US" sz="1100" u="none">
              <a:solidFill>
                <a:schemeClr val="dk1"/>
              </a:solidFill>
              <a:effectLst/>
              <a:latin typeface="Franklin Gothic Book" panose="020B0503020102020204" pitchFamily="34" charset="0"/>
              <a:ea typeface="+mn-ea"/>
              <a:cs typeface="+mn-cs"/>
            </a:rPr>
            <a:t>nonmedical volunteer assistance. Next, they enter survey results collected from care recipients in their programs. These survey results must include the care recipient’s age, sex, duration of the services, and responses to the UCLA</a:t>
          </a:r>
          <a:r>
            <a:rPr lang="en-US" sz="1100" u="none" baseline="0">
              <a:solidFill>
                <a:schemeClr val="dk1"/>
              </a:solidFill>
              <a:effectLst/>
              <a:latin typeface="Franklin Gothic Book" panose="020B0503020102020204" pitchFamily="34" charset="0"/>
              <a:ea typeface="+mn-ea"/>
              <a:cs typeface="+mn-cs"/>
            </a:rPr>
            <a:t> Three-Item Loneliness Scale </a:t>
          </a:r>
          <a:r>
            <a:rPr lang="en-US" sz="1100" u="none">
              <a:solidFill>
                <a:schemeClr val="dk1"/>
              </a:solidFill>
              <a:effectLst/>
              <a:latin typeface="Franklin Gothic Book" panose="020B0503020102020204" pitchFamily="34" charset="0"/>
              <a:ea typeface="+mn-ea"/>
              <a:cs typeface="+mn-cs"/>
            </a:rPr>
            <a:t>questions.</a:t>
          </a:r>
          <a:r>
            <a:rPr lang="en-US" sz="1100" u="none" baseline="30000">
              <a:solidFill>
                <a:schemeClr val="dk1"/>
              </a:solidFill>
              <a:effectLst/>
              <a:latin typeface="Franklin Gothic Book" panose="020B0503020102020204" pitchFamily="34" charset="0"/>
              <a:ea typeface="+mn-ea"/>
              <a:cs typeface="+mn-cs"/>
            </a:rPr>
            <a:t>1</a:t>
          </a:r>
          <a:r>
            <a:rPr lang="en-US" sz="1100" u="none">
              <a:solidFill>
                <a:schemeClr val="dk1"/>
              </a:solidFill>
              <a:effectLst/>
              <a:latin typeface="Franklin Gothic Book" panose="020B0503020102020204" pitchFamily="34" charset="0"/>
              <a:ea typeface="+mn-ea"/>
              <a:cs typeface="+mn-cs"/>
            </a:rPr>
            <a:t> The tool then combines these data with the results from an analysis of Health and Retirement</a:t>
          </a:r>
          <a:r>
            <a:rPr lang="en-US" sz="1100" u="none" baseline="0">
              <a:solidFill>
                <a:schemeClr val="dk1"/>
              </a:solidFill>
              <a:effectLst/>
              <a:latin typeface="Franklin Gothic Book" panose="020B0503020102020204" pitchFamily="34" charset="0"/>
              <a:ea typeface="+mn-ea"/>
              <a:cs typeface="+mn-cs"/>
            </a:rPr>
            <a:t> Study </a:t>
          </a:r>
          <a:r>
            <a:rPr lang="en-US" sz="1100" u="none">
              <a:solidFill>
                <a:schemeClr val="dk1"/>
              </a:solidFill>
              <a:effectLst/>
              <a:latin typeface="Franklin Gothic Book" panose="020B0503020102020204" pitchFamily="34" charset="0"/>
              <a:ea typeface="+mn-ea"/>
              <a:cs typeface="+mn-cs"/>
            </a:rPr>
            <a:t>(HRS) data comprising a nationally representative sample of older adults ages 51 and over.</a:t>
          </a:r>
          <a:r>
            <a:rPr lang="en-US" sz="1100" baseline="30000">
              <a:solidFill>
                <a:schemeClr val="dk1"/>
              </a:solidFill>
              <a:effectLst/>
              <a:latin typeface="+mn-lt"/>
              <a:ea typeface="+mn-ea"/>
              <a:cs typeface="+mn-cs"/>
            </a:rPr>
            <a:t>2</a:t>
          </a:r>
          <a:r>
            <a:rPr lang="en-US" sz="1100" u="none">
              <a:solidFill>
                <a:schemeClr val="dk1"/>
              </a:solidFill>
              <a:effectLst/>
              <a:latin typeface="Franklin Gothic Book" panose="020B0503020102020204" pitchFamily="34" charset="0"/>
              <a:ea typeface="+mn-ea"/>
              <a:cs typeface="+mn-cs"/>
            </a:rPr>
            <a:t> This analysis estimates the </a:t>
          </a:r>
          <a:r>
            <a:rPr lang="en-US" sz="1100">
              <a:solidFill>
                <a:schemeClr val="dk1"/>
              </a:solidFill>
              <a:effectLst/>
              <a:latin typeface="Franklin Gothic Book" panose="020B0503020102020204" pitchFamily="34" charset="0"/>
              <a:ea typeface="+mn-ea"/>
              <a:cs typeface="+mn-cs"/>
            </a:rPr>
            <a:t>association between loneliness and nursing home admissions. Finally, the tool estimates state-specific Medicaid savings on nursing home care from one year of nonmedical volunteer assistance. This approach is summarized in more detail </a:t>
          </a:r>
          <a:r>
            <a:rPr lang="en-US" sz="1100" i="1">
              <a:solidFill>
                <a:schemeClr val="dk1"/>
              </a:solidFill>
              <a:effectLst/>
              <a:latin typeface="Franklin Gothic Book" panose="020B0503020102020204" pitchFamily="34" charset="0"/>
              <a:ea typeface="+mn-ea"/>
              <a:cs typeface="+mn-cs"/>
            </a:rPr>
            <a:t>Methods and Data Sources</a:t>
          </a:r>
          <a:r>
            <a:rPr lang="en-US" sz="1100">
              <a:solidFill>
                <a:schemeClr val="dk1"/>
              </a:solidFill>
              <a:effectLst/>
              <a:latin typeface="Franklin Gothic Book" panose="020B0503020102020204" pitchFamily="34" charset="0"/>
              <a:ea typeface="+mn-ea"/>
              <a:cs typeface="+mn-cs"/>
            </a:rPr>
            <a:t> tab.</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Based on these results, the economic benefits tool generates a summary statement that nonmedical volunteer assistance programs may use to communicate their results. The tool does not generate results if survey responses indicate equal or higher loneliness among care recipients than non-recipients. However, this does not necessarily indicate that nonmedical volunteer services negatively impact the loneliness of care recipients or have no effect on lonliness. Furthermore, nursing home admissions are just one possible outcome of reduced loneliness, and decreased loneliness is just one of many potential benefits of nonmedical volunteer services.</a:t>
          </a:r>
        </a:p>
        <a:p>
          <a:endParaRPr lang="en-US" sz="1100">
            <a:solidFill>
              <a:schemeClr val="dk1"/>
            </a:solidFill>
            <a:effectLst/>
            <a:latin typeface="Franklin Gothic Book" panose="020B0503020102020204" pitchFamily="34" charset="0"/>
            <a:ea typeface="+mn-ea"/>
            <a:cs typeface="+mn-cs"/>
          </a:endParaRPr>
        </a:p>
        <a:p>
          <a:r>
            <a:rPr lang="en-US" sz="1400" b="0">
              <a:solidFill>
                <a:srgbClr val="005EA2"/>
              </a:solidFill>
              <a:effectLst/>
              <a:latin typeface="Franklin Gothic Demi" panose="020B0703020102020204" pitchFamily="34" charset="0"/>
              <a:ea typeface="+mn-ea"/>
              <a:cs typeface="+mn-cs"/>
            </a:rPr>
            <a:t>Sources</a:t>
          </a:r>
        </a:p>
        <a:p>
          <a:endParaRPr lang="en-US" sz="1100">
            <a:solidFill>
              <a:schemeClr val="dk1"/>
            </a:solidFill>
            <a:effectLst/>
            <a:latin typeface="Franklin Gothic Book" panose="020B0503020102020204" pitchFamily="34" charset="0"/>
            <a:ea typeface="+mn-ea"/>
            <a:cs typeface="+mn-cs"/>
          </a:endParaRPr>
        </a:p>
        <a:p>
          <a:r>
            <a:rPr lang="en-US" sz="1100" baseline="30000">
              <a:solidFill>
                <a:schemeClr val="dk1"/>
              </a:solidFill>
              <a:effectLst/>
              <a:latin typeface="Franklin Gothic Book" panose="020B0503020102020204" pitchFamily="34" charset="0"/>
              <a:ea typeface="+mn-ea"/>
              <a:cs typeface="+mn-cs"/>
            </a:rPr>
            <a:t>1</a:t>
          </a:r>
          <a:r>
            <a:rPr lang="en-US" sz="1100">
              <a:solidFill>
                <a:schemeClr val="dk1"/>
              </a:solidFill>
              <a:effectLst/>
              <a:latin typeface="Franklin Gothic Book" panose="020B0503020102020204" pitchFamily="34" charset="0"/>
              <a:ea typeface="+mn-ea"/>
              <a:cs typeface="+mn-cs"/>
            </a:rPr>
            <a:t> Hughes ME, Waite LJ, Hawkley LC, Cacioppo JT. A Short Scale for Measuring Loneliness in Large Surveys: Results From Two Population-Based Studies. Res Aging. 2004;26(6):655-672. doi:10.1177/0164027504268574</a:t>
          </a:r>
        </a:p>
        <a:p>
          <a:endParaRPr lang="en-US" sz="1100">
            <a:solidFill>
              <a:schemeClr val="dk1"/>
            </a:solidFill>
            <a:effectLst/>
            <a:latin typeface="Franklin Gothic Book" panose="020B0503020102020204" pitchFamily="34" charset="0"/>
            <a:ea typeface="+mn-ea"/>
            <a:cs typeface="+mn-cs"/>
          </a:endParaRPr>
        </a:p>
        <a:p>
          <a:r>
            <a:rPr lang="en-US" sz="1100" baseline="30000">
              <a:solidFill>
                <a:schemeClr val="dk1"/>
              </a:solidFill>
              <a:effectLst/>
              <a:latin typeface="Franklin Gothic Book" panose="020B0503020102020204" pitchFamily="34" charset="0"/>
              <a:ea typeface="+mn-ea"/>
              <a:cs typeface="+mn-cs"/>
            </a:rPr>
            <a:t>2</a:t>
          </a:r>
          <a:r>
            <a:rPr lang="en-US" sz="1100">
              <a:solidFill>
                <a:schemeClr val="dk1"/>
              </a:solidFill>
              <a:effectLst/>
              <a:latin typeface="Franklin Gothic Book" panose="020B0503020102020204" pitchFamily="34" charset="0"/>
              <a:ea typeface="+mn-ea"/>
              <a:cs typeface="+mn-cs"/>
            </a:rPr>
            <a:t> </a:t>
          </a:r>
          <a:r>
            <a:rPr lang="en-US">
              <a:effectLst/>
              <a:latin typeface="Franklin Gothic Book" panose="020B0503020102020204" pitchFamily="34" charset="0"/>
            </a:rPr>
            <a:t>University of Michigan. Health and Retirement Study Public Survey Data. https://hrs.isr.umich.edu/data-products</a:t>
          </a:r>
        </a:p>
        <a:p>
          <a:endParaRPr lang="en-US">
            <a:effectLst/>
          </a:endParaRPr>
        </a:p>
        <a:p>
          <a:r>
            <a:rPr lang="en-US" sz="1400" b="0">
              <a:solidFill>
                <a:srgbClr val="005EA2"/>
              </a:solidFill>
              <a:effectLst/>
              <a:latin typeface="Franklin Gothic Demi" panose="020B0703020102020204" pitchFamily="34" charset="0"/>
              <a:ea typeface="+mn-ea"/>
              <a:cs typeface="+mn-cs"/>
            </a:rPr>
            <a:t>Suggest Citation</a:t>
          </a:r>
        </a:p>
        <a:p>
          <a:endParaRPr lang="en-US" sz="1400" b="0">
            <a:solidFill>
              <a:schemeClr val="accent3"/>
            </a:solidFill>
            <a:effectLst/>
            <a:latin typeface="Franklin Gothic Demi" panose="020B07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Miller G, McCall S, Dawson H, Paige S. The Economic Benefits of Providing Nonmedical Volunteer Assistance to Older Adults. Published online June 26, 2024. [Insert Link]</a:t>
          </a:r>
        </a:p>
      </xdr:txBody>
    </xdr:sp>
    <xdr:clientData/>
  </xdr:twoCellAnchor>
  <xdr:twoCellAnchor>
    <xdr:from>
      <xdr:col>0</xdr:col>
      <xdr:colOff>243840</xdr:colOff>
      <xdr:row>2</xdr:row>
      <xdr:rowOff>102577</xdr:rowOff>
    </xdr:from>
    <xdr:to>
      <xdr:col>6</xdr:col>
      <xdr:colOff>0</xdr:colOff>
      <xdr:row>9</xdr:row>
      <xdr:rowOff>119136</xdr:rowOff>
    </xdr:to>
    <xdr:sp macro="" textlink="">
      <xdr:nvSpPr>
        <xdr:cNvPr id="2" name="TextBox 1">
          <a:extLst>
            <a:ext uri="{FF2B5EF4-FFF2-40B4-BE49-F238E27FC236}">
              <a16:creationId xmlns:a16="http://schemas.microsoft.com/office/drawing/2014/main" id="{FDB34BF7-ECA9-4DB1-B74A-4F28820BB292}"/>
            </a:ext>
          </a:extLst>
        </xdr:cNvPr>
        <xdr:cNvSpPr txBox="1"/>
      </xdr:nvSpPr>
      <xdr:spPr>
        <a:xfrm>
          <a:off x="243840" y="502627"/>
          <a:ext cx="6176010" cy="1416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spcBef>
              <a:spcPts val="0"/>
            </a:spcBef>
            <a:spcAft>
              <a:spcPts val="0"/>
            </a:spcAft>
            <a:tabLst>
              <a:tab pos="2971800" algn="ctr"/>
              <a:tab pos="5943600" algn="r"/>
            </a:tabLst>
          </a:pPr>
          <a:endParaRPr lang="en-US" sz="1050">
            <a:effectLst/>
            <a:latin typeface="Franklin Gothic Book" panose="020B0503020102020204" pitchFamily="34" charset="0"/>
            <a:ea typeface="Franklin Gothic Book" panose="020B0503020102020204" pitchFamily="34" charset="0"/>
            <a:cs typeface="Times New Roman" panose="02020603050405020304" pitchFamily="18" charset="0"/>
          </a:endParaRPr>
        </a:p>
        <a:p>
          <a:pPr marL="0" marR="0">
            <a:spcBef>
              <a:spcPts val="1200"/>
            </a:spcBef>
            <a:spcAft>
              <a:spcPts val="0"/>
            </a:spcAft>
          </a:pPr>
          <a:r>
            <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T</a:t>
          </a:r>
          <a:r>
            <a:rPr lang="en-US" sz="2000" kern="1400" spc="-50" baseline="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he Economic Benefits of Providing Nonmedical Volunteer Assistance to Older Adults: Impact on Care Recipient Loneliness</a:t>
          </a:r>
          <a:endPar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endParaRPr>
        </a:p>
        <a:p>
          <a:pPr marL="0" marR="0">
            <a:spcBef>
              <a:spcPts val="600"/>
            </a:spcBef>
            <a:spcAft>
              <a:spcPts val="0"/>
            </a:spcAft>
          </a:pPr>
          <a:r>
            <a:rPr lang="en-US" sz="1100" cap="all">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rPr>
            <a:t>Introduction</a:t>
          </a:r>
          <a:endParaRPr lang="en-US" sz="1100" cap="all" baseline="0">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1</xdr:col>
      <xdr:colOff>1362806</xdr:colOff>
      <xdr:row>45</xdr:row>
      <xdr:rowOff>48358</xdr:rowOff>
    </xdr:from>
    <xdr:to>
      <xdr:col>2</xdr:col>
      <xdr:colOff>73756</xdr:colOff>
      <xdr:row>59</xdr:row>
      <xdr:rowOff>124558</xdr:rowOff>
    </xdr:to>
    <xdr:grpSp>
      <xdr:nvGrpSpPr>
        <xdr:cNvPr id="12" name="Group 11">
          <a:extLst>
            <a:ext uri="{FF2B5EF4-FFF2-40B4-BE49-F238E27FC236}">
              <a16:creationId xmlns:a16="http://schemas.microsoft.com/office/drawing/2014/main" id="{26A6C7C0-E96A-5B42-375E-5AFC0BC14304}"/>
            </a:ext>
          </a:extLst>
        </xdr:cNvPr>
        <xdr:cNvGrpSpPr/>
      </xdr:nvGrpSpPr>
      <xdr:grpSpPr>
        <a:xfrm>
          <a:off x="1667606" y="10248998"/>
          <a:ext cx="4100830" cy="2778760"/>
          <a:chOff x="293077" y="7444154"/>
          <a:chExt cx="3949700" cy="2743200"/>
        </a:xfrm>
      </xdr:grpSpPr>
      <xdr:sp macro="" textlink="">
        <xdr:nvSpPr>
          <xdr:cNvPr id="9" name="Text Box 35">
            <a:extLst>
              <a:ext uri="{FF2B5EF4-FFF2-40B4-BE49-F238E27FC236}">
                <a16:creationId xmlns:a16="http://schemas.microsoft.com/office/drawing/2014/main" id="{297A5C2E-D32A-3942-F759-7B4D36E425EB}"/>
              </a:ext>
            </a:extLst>
          </xdr:cNvPr>
          <xdr:cNvSpPr txBox="1"/>
        </xdr:nvSpPr>
        <xdr:spPr bwMode="auto">
          <a:xfrm>
            <a:off x="293077" y="7444154"/>
            <a:ext cx="3949700" cy="2743200"/>
          </a:xfrm>
          <a:prstGeom prst="rect">
            <a:avLst/>
          </a:prstGeom>
          <a:solidFill>
            <a:schemeClr val="bg2"/>
          </a:solidFill>
          <a:ln w="9525">
            <a:noFill/>
            <a:miter lim="800000"/>
            <a:headEnd/>
            <a:tailEnd/>
          </a:ln>
        </xdr:spPr>
        <xdr:txBody>
          <a:bodyPr rot="0" spcFirstLastPara="0" vert="horz" wrap="square" lIns="182880" tIns="91440" rIns="182880" bIns="91440" numCol="1" spcCol="0" rtlCol="0" fromWordArt="0" anchor="t" anchorCtr="0" forceAA="0" compatLnSpc="1">
            <a:prstTxWarp prst="textNoShape">
              <a:avLst/>
            </a:prstTxWarp>
            <a:noAutofit/>
          </a:bodyPr>
          <a:lstStyle/>
          <a:p>
            <a:pPr marL="0" marR="0">
              <a:spcBef>
                <a:spcPts val="0"/>
              </a:spcBef>
              <a:spcAft>
                <a:spcPts val="600"/>
              </a:spcAft>
            </a:pPr>
            <a:r>
              <a:rPr lang="en-US" sz="1100">
                <a:effectLst/>
                <a:latin typeface="Franklin Gothic Medium" panose="020B0603020102020204" pitchFamily="34" charset="0"/>
                <a:ea typeface="Franklin Gothic Book" panose="020B0503020102020204" pitchFamily="34" charset="0"/>
                <a:cs typeface="Times New Roman" panose="02020603050405020304" pitchFamily="18" charset="0"/>
              </a:rPr>
              <a:t>Figure: Conceptual Model of the Associations Between Nonmedical Volunteer Services, Loneliness, and Nursing Home Admissions</a:t>
            </a:r>
            <a:endParaRPr lang="en-US" sz="1100">
              <a:effectLst/>
              <a:latin typeface="Franklin Gothic Book" panose="020B0503020102020204" pitchFamily="34" charset="0"/>
              <a:ea typeface="Franklin Gothic Book" panose="020B0503020102020204" pitchFamily="34" charset="0"/>
              <a:cs typeface="Times New Roman" panose="02020603050405020304" pitchFamily="18" charset="0"/>
            </a:endParaRPr>
          </a:p>
        </xdr:txBody>
      </xdr:sp>
      <xdr:pic>
        <xdr:nvPicPr>
          <xdr:cNvPr id="11" name="Picture 10">
            <a:extLst>
              <a:ext uri="{FF2B5EF4-FFF2-40B4-BE49-F238E27FC236}">
                <a16:creationId xmlns:a16="http://schemas.microsoft.com/office/drawing/2014/main" id="{5C0BE9E1-BF81-B8EB-01CD-B926DB44FAFA}"/>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476250" y="8059616"/>
            <a:ext cx="3649345" cy="2018030"/>
          </a:xfrm>
          <a:prstGeom prst="rect">
            <a:avLst/>
          </a:prstGeom>
        </xdr:spPr>
      </xdr:pic>
    </xdr:grpSp>
    <xdr:clientData/>
  </xdr:twoCellAnchor>
  <xdr:twoCellAnchor>
    <xdr:from>
      <xdr:col>1</xdr:col>
      <xdr:colOff>0</xdr:colOff>
      <xdr:row>37</xdr:row>
      <xdr:rowOff>80596</xdr:rowOff>
    </xdr:from>
    <xdr:to>
      <xdr:col>1</xdr:col>
      <xdr:colOff>2212731</xdr:colOff>
      <xdr:row>38</xdr:row>
      <xdr:rowOff>36635</xdr:rowOff>
    </xdr:to>
    <xdr:sp macro="" textlink="">
      <xdr:nvSpPr>
        <xdr:cNvPr id="14" name="Rectangle 13">
          <a:extLst>
            <a:ext uri="{FF2B5EF4-FFF2-40B4-BE49-F238E27FC236}">
              <a16:creationId xmlns:a16="http://schemas.microsoft.com/office/drawing/2014/main" id="{46B8E30B-A61C-71D6-166C-964D261026FA}"/>
            </a:ext>
          </a:extLst>
        </xdr:cNvPr>
        <xdr:cNvSpPr/>
      </xdr:nvSpPr>
      <xdr:spPr>
        <a:xfrm>
          <a:off x="293077" y="8206154"/>
          <a:ext cx="2212731" cy="18317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7327</xdr:colOff>
      <xdr:row>37</xdr:row>
      <xdr:rowOff>58615</xdr:rowOff>
    </xdr:from>
    <xdr:to>
      <xdr:col>1</xdr:col>
      <xdr:colOff>2242038</xdr:colOff>
      <xdr:row>38</xdr:row>
      <xdr:rowOff>43962</xdr:rowOff>
    </xdr:to>
    <xdr:sp macro="" textlink="">
      <xdr:nvSpPr>
        <xdr:cNvPr id="15" name="Rectangle 14">
          <a:hlinkClick xmlns:r="http://schemas.openxmlformats.org/officeDocument/2006/relationships" r:id="rId2"/>
          <a:extLst>
            <a:ext uri="{FF2B5EF4-FFF2-40B4-BE49-F238E27FC236}">
              <a16:creationId xmlns:a16="http://schemas.microsoft.com/office/drawing/2014/main" id="{8C04675E-50B1-EBBC-58E1-E1C845AC5DA6}"/>
            </a:ext>
          </a:extLst>
        </xdr:cNvPr>
        <xdr:cNvSpPr/>
      </xdr:nvSpPr>
      <xdr:spPr>
        <a:xfrm>
          <a:off x="300404" y="8184173"/>
          <a:ext cx="2234711" cy="21248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4396155</xdr:colOff>
      <xdr:row>38</xdr:row>
      <xdr:rowOff>153866</xdr:rowOff>
    </xdr:from>
    <xdr:to>
      <xdr:col>3</xdr:col>
      <xdr:colOff>175847</xdr:colOff>
      <xdr:row>39</xdr:row>
      <xdr:rowOff>124558</xdr:rowOff>
    </xdr:to>
    <xdr:sp macro="" textlink="">
      <xdr:nvSpPr>
        <xdr:cNvPr id="16" name="Rectangle 15">
          <a:hlinkClick xmlns:r="http://schemas.openxmlformats.org/officeDocument/2006/relationships" r:id="rId3"/>
          <a:extLst>
            <a:ext uri="{FF2B5EF4-FFF2-40B4-BE49-F238E27FC236}">
              <a16:creationId xmlns:a16="http://schemas.microsoft.com/office/drawing/2014/main" id="{6DFE2954-078A-9F96-A585-F36F1A12A961}"/>
            </a:ext>
          </a:extLst>
        </xdr:cNvPr>
        <xdr:cNvSpPr/>
      </xdr:nvSpPr>
      <xdr:spPr>
        <a:xfrm>
          <a:off x="4689232" y="8506558"/>
          <a:ext cx="1905000" cy="1978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58617</xdr:colOff>
      <xdr:row>39</xdr:row>
      <xdr:rowOff>95250</xdr:rowOff>
    </xdr:from>
    <xdr:to>
      <xdr:col>1</xdr:col>
      <xdr:colOff>571500</xdr:colOff>
      <xdr:row>40</xdr:row>
      <xdr:rowOff>65942</xdr:rowOff>
    </xdr:to>
    <xdr:sp macro="" textlink="">
      <xdr:nvSpPr>
        <xdr:cNvPr id="17" name="Rectangle 16">
          <a:hlinkClick xmlns:r="http://schemas.openxmlformats.org/officeDocument/2006/relationships" r:id="rId3"/>
          <a:extLst>
            <a:ext uri="{FF2B5EF4-FFF2-40B4-BE49-F238E27FC236}">
              <a16:creationId xmlns:a16="http://schemas.microsoft.com/office/drawing/2014/main" id="{85377759-1AF6-4D46-E303-CBCF1EBC19A5}"/>
            </a:ext>
          </a:extLst>
        </xdr:cNvPr>
        <xdr:cNvSpPr/>
      </xdr:nvSpPr>
      <xdr:spPr>
        <a:xfrm>
          <a:off x="351694" y="8675077"/>
          <a:ext cx="512883" cy="1978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2148840</xdr:colOff>
      <xdr:row>1</xdr:row>
      <xdr:rowOff>108585</xdr:rowOff>
    </xdr:from>
    <xdr:to>
      <xdr:col>1</xdr:col>
      <xdr:colOff>3103245</xdr:colOff>
      <xdr:row>3</xdr:row>
      <xdr:rowOff>55562</xdr:rowOff>
    </xdr:to>
    <xdr:pic>
      <xdr:nvPicPr>
        <xdr:cNvPr id="18" name="Picture 17">
          <a:extLst>
            <a:ext uri="{FF2B5EF4-FFF2-40B4-BE49-F238E27FC236}">
              <a16:creationId xmlns:a16="http://schemas.microsoft.com/office/drawing/2014/main" id="{5B4F3DA7-2EDF-0DD5-0268-C0767AD8FD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46496" y="310991"/>
          <a:ext cx="967740" cy="365125"/>
        </a:xfrm>
        <a:prstGeom prst="rect">
          <a:avLst/>
        </a:prstGeom>
        <a:noFill/>
      </xdr:spPr>
    </xdr:pic>
    <xdr:clientData/>
  </xdr:twoCellAnchor>
  <xdr:twoCellAnchor editAs="oneCell">
    <xdr:from>
      <xdr:col>1</xdr:col>
      <xdr:colOff>1017270</xdr:colOff>
      <xdr:row>1</xdr:row>
      <xdr:rowOff>113030</xdr:rowOff>
    </xdr:from>
    <xdr:to>
      <xdr:col>1</xdr:col>
      <xdr:colOff>1903095</xdr:colOff>
      <xdr:row>3</xdr:row>
      <xdr:rowOff>73342</xdr:rowOff>
    </xdr:to>
    <xdr:pic>
      <xdr:nvPicPr>
        <xdr:cNvPr id="20" name="Picture 19">
          <a:extLst>
            <a:ext uri="{FF2B5EF4-FFF2-40B4-BE49-F238E27FC236}">
              <a16:creationId xmlns:a16="http://schemas.microsoft.com/office/drawing/2014/main" id="{7A509BE0-FC5B-9185-B0C8-52B4DAF69E3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4926" y="315436"/>
          <a:ext cx="885825" cy="365125"/>
        </a:xfrm>
        <a:prstGeom prst="rect">
          <a:avLst/>
        </a:prstGeom>
      </xdr:spPr>
    </xdr:pic>
    <xdr:clientData/>
  </xdr:twoCellAnchor>
  <xdr:twoCellAnchor editAs="oneCell">
    <xdr:from>
      <xdr:col>1</xdr:col>
      <xdr:colOff>4827270</xdr:colOff>
      <xdr:row>1</xdr:row>
      <xdr:rowOff>26035</xdr:rowOff>
    </xdr:from>
    <xdr:to>
      <xdr:col>2</xdr:col>
      <xdr:colOff>327025</xdr:colOff>
      <xdr:row>3</xdr:row>
      <xdr:rowOff>168592</xdr:rowOff>
    </xdr:to>
    <xdr:pic>
      <xdr:nvPicPr>
        <xdr:cNvPr id="21" name="Picture 20" descr="Logo, company name&#10;&#10;Description automatically generated">
          <a:extLst>
            <a:ext uri="{FF2B5EF4-FFF2-40B4-BE49-F238E27FC236}">
              <a16:creationId xmlns:a16="http://schemas.microsoft.com/office/drawing/2014/main" id="{EF5450E7-AF4F-4ED4-7D72-92F605D160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24926" y="228441"/>
          <a:ext cx="742315" cy="539750"/>
        </a:xfrm>
        <a:prstGeom prst="rect">
          <a:avLst/>
        </a:prstGeom>
      </xdr:spPr>
    </xdr:pic>
    <xdr:clientData/>
  </xdr:twoCellAnchor>
  <xdr:twoCellAnchor editAs="oneCell">
    <xdr:from>
      <xdr:col>2</xdr:col>
      <xdr:colOff>565150</xdr:colOff>
      <xdr:row>1</xdr:row>
      <xdr:rowOff>100965</xdr:rowOff>
    </xdr:from>
    <xdr:to>
      <xdr:col>5</xdr:col>
      <xdr:colOff>873</xdr:colOff>
      <xdr:row>3</xdr:row>
      <xdr:rowOff>94297</xdr:rowOff>
    </xdr:to>
    <xdr:pic>
      <xdr:nvPicPr>
        <xdr:cNvPr id="22" name="Picture 21" descr="Logo&#10;&#10;Description automatically generated">
          <a:extLst>
            <a:ext uri="{FF2B5EF4-FFF2-40B4-BE49-F238E27FC236}">
              <a16:creationId xmlns:a16="http://schemas.microsoft.com/office/drawing/2014/main" id="{FD2510FF-C32C-E830-9CF2-375A1F9C9BF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101556" y="303371"/>
          <a:ext cx="1049020" cy="394335"/>
        </a:xfrm>
        <a:prstGeom prst="rect">
          <a:avLst/>
        </a:prstGeom>
      </xdr:spPr>
    </xdr:pic>
    <xdr:clientData/>
  </xdr:twoCellAnchor>
  <xdr:twoCellAnchor editAs="oneCell">
    <xdr:from>
      <xdr:col>1</xdr:col>
      <xdr:colOff>3382010</xdr:colOff>
      <xdr:row>1</xdr:row>
      <xdr:rowOff>144780</xdr:rowOff>
    </xdr:from>
    <xdr:to>
      <xdr:col>1</xdr:col>
      <xdr:colOff>4552315</xdr:colOff>
      <xdr:row>3</xdr:row>
      <xdr:rowOff>54292</xdr:rowOff>
    </xdr:to>
    <xdr:pic>
      <xdr:nvPicPr>
        <xdr:cNvPr id="23" name="Picture 22">
          <a:extLst>
            <a:ext uri="{FF2B5EF4-FFF2-40B4-BE49-F238E27FC236}">
              <a16:creationId xmlns:a16="http://schemas.microsoft.com/office/drawing/2014/main" id="{CCA2162F-1A9A-ED8F-4B83-3548909A2A5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3679666" y="347186"/>
          <a:ext cx="1166495" cy="302895"/>
        </a:xfrm>
        <a:prstGeom prst="rect">
          <a:avLst/>
        </a:prstGeom>
        <a:noFill/>
      </xdr:spPr>
    </xdr:pic>
    <xdr:clientData/>
  </xdr:twoCellAnchor>
  <xdr:twoCellAnchor editAs="oneCell">
    <xdr:from>
      <xdr:col>0</xdr:col>
      <xdr:colOff>114314</xdr:colOff>
      <xdr:row>0</xdr:row>
      <xdr:rowOff>9525</xdr:rowOff>
    </xdr:from>
    <xdr:to>
      <xdr:col>1</xdr:col>
      <xdr:colOff>781050</xdr:colOff>
      <xdr:row>3</xdr:row>
      <xdr:rowOff>169545</xdr:rowOff>
    </xdr:to>
    <xdr:pic>
      <xdr:nvPicPr>
        <xdr:cNvPr id="3" name="Picture 2">
          <a:extLst>
            <a:ext uri="{FF2B5EF4-FFF2-40B4-BE49-F238E27FC236}">
              <a16:creationId xmlns:a16="http://schemas.microsoft.com/office/drawing/2014/main" id="{3A6F9793-7CC0-CF20-C707-5286B437B0C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14" y="9525"/>
          <a:ext cx="971536" cy="739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243840</xdr:colOff>
      <xdr:row>2</xdr:row>
      <xdr:rowOff>102577</xdr:rowOff>
    </xdr:from>
    <xdr:to>
      <xdr:col>6</xdr:col>
      <xdr:colOff>0</xdr:colOff>
      <xdr:row>9</xdr:row>
      <xdr:rowOff>119136</xdr:rowOff>
    </xdr:to>
    <xdr:sp macro="" textlink="">
      <xdr:nvSpPr>
        <xdr:cNvPr id="4" name="TextBox 3">
          <a:extLst>
            <a:ext uri="{FF2B5EF4-FFF2-40B4-BE49-F238E27FC236}">
              <a16:creationId xmlns:a16="http://schemas.microsoft.com/office/drawing/2014/main" id="{9A894B25-C2EA-4218-9BCA-39C231359714}"/>
            </a:ext>
          </a:extLst>
        </xdr:cNvPr>
        <xdr:cNvSpPr txBox="1"/>
      </xdr:nvSpPr>
      <xdr:spPr>
        <a:xfrm>
          <a:off x="243840" y="483577"/>
          <a:ext cx="7493391" cy="1350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spcBef>
              <a:spcPts val="0"/>
            </a:spcBef>
            <a:spcAft>
              <a:spcPts val="0"/>
            </a:spcAft>
            <a:tabLst>
              <a:tab pos="2971800" algn="ctr"/>
              <a:tab pos="5943600" algn="r"/>
            </a:tabLst>
          </a:pPr>
          <a:endParaRPr lang="en-US" sz="1050">
            <a:effectLst/>
            <a:latin typeface="Franklin Gothic Book" panose="020B0503020102020204" pitchFamily="34" charset="0"/>
            <a:ea typeface="Franklin Gothic Book" panose="020B0503020102020204" pitchFamily="34" charset="0"/>
            <a:cs typeface="Times New Roman" panose="02020603050405020304" pitchFamily="18" charset="0"/>
          </a:endParaRPr>
        </a:p>
        <a:p>
          <a:pPr marL="0" marR="0">
            <a:spcBef>
              <a:spcPts val="1200"/>
            </a:spcBef>
            <a:spcAft>
              <a:spcPts val="0"/>
            </a:spcAft>
          </a:pPr>
          <a:r>
            <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T</a:t>
          </a:r>
          <a:r>
            <a:rPr lang="en-US" sz="2000" kern="1400" spc="-50" baseline="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he Economic Benefits of Providing Nonmedical Volunteer Assistance to Older Adults: Impact on Care Recipient Loneliness</a:t>
          </a:r>
          <a:endPar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endParaRPr>
        </a:p>
        <a:p>
          <a:pPr marL="0" marR="0">
            <a:spcBef>
              <a:spcPts val="600"/>
            </a:spcBef>
            <a:spcAft>
              <a:spcPts val="0"/>
            </a:spcAft>
          </a:pPr>
          <a:r>
            <a:rPr lang="en-US" sz="1100" cap="all">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rPr>
            <a:t>Economic Benefits Calculator</a:t>
          </a:r>
          <a:endParaRPr lang="en-US" sz="1100" cap="all" baseline="0">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endParaRPr>
        </a:p>
      </xdr:txBody>
    </xdr:sp>
    <xdr:clientData/>
  </xdr:twoCellAnchor>
  <xdr:twoCellAnchor editAs="oneCell">
    <xdr:from>
      <xdr:col>1</xdr:col>
      <xdr:colOff>2148840</xdr:colOff>
      <xdr:row>1</xdr:row>
      <xdr:rowOff>108585</xdr:rowOff>
    </xdr:from>
    <xdr:to>
      <xdr:col>1</xdr:col>
      <xdr:colOff>3107055</xdr:colOff>
      <xdr:row>3</xdr:row>
      <xdr:rowOff>78056</xdr:rowOff>
    </xdr:to>
    <xdr:pic>
      <xdr:nvPicPr>
        <xdr:cNvPr id="13" name="Picture 12">
          <a:extLst>
            <a:ext uri="{FF2B5EF4-FFF2-40B4-BE49-F238E27FC236}">
              <a16:creationId xmlns:a16="http://schemas.microsoft.com/office/drawing/2014/main" id="{DD59906F-A35A-4791-BE89-CCDE3D1EDB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1917" y="306412"/>
          <a:ext cx="967740" cy="365125"/>
        </a:xfrm>
        <a:prstGeom prst="rect">
          <a:avLst/>
        </a:prstGeom>
        <a:noFill/>
      </xdr:spPr>
    </xdr:pic>
    <xdr:clientData/>
  </xdr:twoCellAnchor>
  <xdr:twoCellAnchor editAs="oneCell">
    <xdr:from>
      <xdr:col>1</xdr:col>
      <xdr:colOff>1017270</xdr:colOff>
      <xdr:row>1</xdr:row>
      <xdr:rowOff>113030</xdr:rowOff>
    </xdr:from>
    <xdr:to>
      <xdr:col>1</xdr:col>
      <xdr:colOff>1903095</xdr:colOff>
      <xdr:row>3</xdr:row>
      <xdr:rowOff>92026</xdr:rowOff>
    </xdr:to>
    <xdr:pic>
      <xdr:nvPicPr>
        <xdr:cNvPr id="15" name="Picture 14">
          <a:extLst>
            <a:ext uri="{FF2B5EF4-FFF2-40B4-BE49-F238E27FC236}">
              <a16:creationId xmlns:a16="http://schemas.microsoft.com/office/drawing/2014/main" id="{12CB2264-4BBE-40E5-852B-890E9F9C3D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0347" y="310857"/>
          <a:ext cx="885825" cy="365125"/>
        </a:xfrm>
        <a:prstGeom prst="rect">
          <a:avLst/>
        </a:prstGeom>
      </xdr:spPr>
    </xdr:pic>
    <xdr:clientData/>
  </xdr:twoCellAnchor>
  <xdr:twoCellAnchor editAs="oneCell">
    <xdr:from>
      <xdr:col>1</xdr:col>
      <xdr:colOff>4827270</xdr:colOff>
      <xdr:row>1</xdr:row>
      <xdr:rowOff>26035</xdr:rowOff>
    </xdr:from>
    <xdr:to>
      <xdr:col>2</xdr:col>
      <xdr:colOff>323215</xdr:colOff>
      <xdr:row>3</xdr:row>
      <xdr:rowOff>170131</xdr:rowOff>
    </xdr:to>
    <xdr:pic>
      <xdr:nvPicPr>
        <xdr:cNvPr id="16" name="Picture 15" descr="Logo, company name&#10;&#10;Description automatically generated">
          <a:extLst>
            <a:ext uri="{FF2B5EF4-FFF2-40B4-BE49-F238E27FC236}">
              <a16:creationId xmlns:a16="http://schemas.microsoft.com/office/drawing/2014/main" id="{E3FE78C0-4558-475A-A1BA-3A6815853E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0347" y="223862"/>
          <a:ext cx="742315" cy="539750"/>
        </a:xfrm>
        <a:prstGeom prst="rect">
          <a:avLst/>
        </a:prstGeom>
      </xdr:spPr>
    </xdr:pic>
    <xdr:clientData/>
  </xdr:twoCellAnchor>
  <xdr:twoCellAnchor editAs="oneCell">
    <xdr:from>
      <xdr:col>2</xdr:col>
      <xdr:colOff>565150</xdr:colOff>
      <xdr:row>1</xdr:row>
      <xdr:rowOff>100965</xdr:rowOff>
    </xdr:from>
    <xdr:to>
      <xdr:col>5</xdr:col>
      <xdr:colOff>15289</xdr:colOff>
      <xdr:row>3</xdr:row>
      <xdr:rowOff>92026</xdr:rowOff>
    </xdr:to>
    <xdr:pic>
      <xdr:nvPicPr>
        <xdr:cNvPr id="17" name="Picture 16" descr="Logo&#10;&#10;Description automatically generated">
          <a:extLst>
            <a:ext uri="{FF2B5EF4-FFF2-40B4-BE49-F238E27FC236}">
              <a16:creationId xmlns:a16="http://schemas.microsoft.com/office/drawing/2014/main" id="{4FD041B8-F5A0-4172-AE79-41018299653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96977" y="298792"/>
          <a:ext cx="1049020" cy="394335"/>
        </a:xfrm>
        <a:prstGeom prst="rect">
          <a:avLst/>
        </a:prstGeom>
      </xdr:spPr>
    </xdr:pic>
    <xdr:clientData/>
  </xdr:twoCellAnchor>
  <xdr:twoCellAnchor editAs="oneCell">
    <xdr:from>
      <xdr:col>1</xdr:col>
      <xdr:colOff>3382010</xdr:colOff>
      <xdr:row>1</xdr:row>
      <xdr:rowOff>144780</xdr:rowOff>
    </xdr:from>
    <xdr:to>
      <xdr:col>1</xdr:col>
      <xdr:colOff>4556125</xdr:colOff>
      <xdr:row>3</xdr:row>
      <xdr:rowOff>59641</xdr:rowOff>
    </xdr:to>
    <xdr:pic>
      <xdr:nvPicPr>
        <xdr:cNvPr id="18" name="Picture 17">
          <a:extLst>
            <a:ext uri="{FF2B5EF4-FFF2-40B4-BE49-F238E27FC236}">
              <a16:creationId xmlns:a16="http://schemas.microsoft.com/office/drawing/2014/main" id="{9EE2AA6C-5A17-480F-AEF0-BB358DD5C1C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3675087" y="342607"/>
          <a:ext cx="1166495" cy="302895"/>
        </a:xfrm>
        <a:prstGeom prst="rect">
          <a:avLst/>
        </a:prstGeom>
        <a:noFill/>
      </xdr:spPr>
    </xdr:pic>
    <xdr:clientData/>
  </xdr:twoCellAnchor>
  <xdr:twoCellAnchor editAs="oneCell">
    <xdr:from>
      <xdr:col>0</xdr:col>
      <xdr:colOff>225230</xdr:colOff>
      <xdr:row>0</xdr:row>
      <xdr:rowOff>0</xdr:rowOff>
    </xdr:from>
    <xdr:to>
      <xdr:col>1</xdr:col>
      <xdr:colOff>890940</xdr:colOff>
      <xdr:row>3</xdr:row>
      <xdr:rowOff>154305</xdr:rowOff>
    </xdr:to>
    <xdr:pic>
      <xdr:nvPicPr>
        <xdr:cNvPr id="2" name="Picture 1">
          <a:extLst>
            <a:ext uri="{FF2B5EF4-FFF2-40B4-BE49-F238E27FC236}">
              <a16:creationId xmlns:a16="http://schemas.microsoft.com/office/drawing/2014/main" id="{4FE24DCC-1985-4CBC-A3A9-F805BB21574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5230" y="0"/>
          <a:ext cx="973441" cy="725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243840</xdr:colOff>
      <xdr:row>2</xdr:row>
      <xdr:rowOff>102577</xdr:rowOff>
    </xdr:from>
    <xdr:to>
      <xdr:col>6</xdr:col>
      <xdr:colOff>0</xdr:colOff>
      <xdr:row>9</xdr:row>
      <xdr:rowOff>119136</xdr:rowOff>
    </xdr:to>
    <xdr:sp macro="" textlink="">
      <xdr:nvSpPr>
        <xdr:cNvPr id="2" name="TextBox 1">
          <a:extLst>
            <a:ext uri="{FF2B5EF4-FFF2-40B4-BE49-F238E27FC236}">
              <a16:creationId xmlns:a16="http://schemas.microsoft.com/office/drawing/2014/main" id="{50C7F1A3-7FC3-4CA7-B0F1-D8A567ED5090}"/>
            </a:ext>
          </a:extLst>
        </xdr:cNvPr>
        <xdr:cNvSpPr txBox="1"/>
      </xdr:nvSpPr>
      <xdr:spPr>
        <a:xfrm>
          <a:off x="247650" y="479767"/>
          <a:ext cx="7477125" cy="135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spcBef>
              <a:spcPts val="0"/>
            </a:spcBef>
            <a:spcAft>
              <a:spcPts val="0"/>
            </a:spcAft>
            <a:tabLst>
              <a:tab pos="2971800" algn="ctr"/>
              <a:tab pos="5943600" algn="r"/>
            </a:tabLst>
          </a:pPr>
          <a:endParaRPr lang="en-US" sz="1050">
            <a:effectLst/>
            <a:latin typeface="Franklin Gothic Book" panose="020B0503020102020204" pitchFamily="34" charset="0"/>
            <a:ea typeface="Franklin Gothic Book" panose="020B0503020102020204" pitchFamily="34" charset="0"/>
            <a:cs typeface="Times New Roman" panose="02020603050405020304" pitchFamily="18" charset="0"/>
          </a:endParaRPr>
        </a:p>
        <a:p>
          <a:pPr marL="0" marR="0">
            <a:spcBef>
              <a:spcPts val="1200"/>
            </a:spcBef>
            <a:spcAft>
              <a:spcPts val="0"/>
            </a:spcAft>
          </a:pPr>
          <a:r>
            <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T</a:t>
          </a:r>
          <a:r>
            <a:rPr lang="en-US" sz="2000" kern="1400" spc="-50" baseline="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he Economic Benefits of Providing Nonmedical Volunteer Assistance to Older Adults: Impact on Care Recipient Loneliness</a:t>
          </a:r>
          <a:endPar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endParaRPr>
        </a:p>
        <a:p>
          <a:pPr marL="0" marR="0">
            <a:spcBef>
              <a:spcPts val="600"/>
            </a:spcBef>
            <a:spcAft>
              <a:spcPts val="0"/>
            </a:spcAft>
          </a:pPr>
          <a:r>
            <a:rPr lang="en-US" sz="1100" cap="all">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rPr>
            <a:t>Methods and Data Sources</a:t>
          </a:r>
          <a:endParaRPr lang="en-US" sz="1100" cap="all" baseline="0">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247651</xdr:colOff>
      <xdr:row>11</xdr:row>
      <xdr:rowOff>18459</xdr:rowOff>
    </xdr:from>
    <xdr:to>
      <xdr:col>5</xdr:col>
      <xdr:colOff>1</xdr:colOff>
      <xdr:row>64</xdr:row>
      <xdr:rowOff>64179</xdr:rowOff>
    </xdr:to>
    <xdr:sp macro="" textlink="">
      <xdr:nvSpPr>
        <xdr:cNvPr id="9" name="TextBox 8">
          <a:extLst>
            <a:ext uri="{FF2B5EF4-FFF2-40B4-BE49-F238E27FC236}">
              <a16:creationId xmlns:a16="http://schemas.microsoft.com/office/drawing/2014/main" id="{18B056C8-1FC8-4DF5-821B-97804FF46C69}"/>
            </a:ext>
          </a:extLst>
        </xdr:cNvPr>
        <xdr:cNvSpPr txBox="1"/>
      </xdr:nvSpPr>
      <xdr:spPr>
        <a:xfrm>
          <a:off x="247651" y="2167299"/>
          <a:ext cx="7098030" cy="1170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dk1"/>
              </a:solidFill>
              <a:effectLst/>
              <a:latin typeface="Franklin Gothic Book" panose="020B0503020102020204" pitchFamily="34" charset="0"/>
              <a:ea typeface="+mn-ea"/>
              <a:cs typeface="+mn-cs"/>
            </a:rPr>
            <a:t>The economic benefits tool first estimates the probability of nursing home admissions among care recipients. This analysis draws on two sources: survey responses from care recipients, and data from the Health and Retirement Study, a nationally representative survey of older adults ages 51 and over. The tool then uses state-specific nursing home cost data to estimate the cost savings to Medicaid that result from both reduced loneliness and nursing home admissions. Additional information regarding these data sources and methods is provided below.</a:t>
          </a:r>
        </a:p>
        <a:p>
          <a:endParaRPr lang="en-US" sz="1100" b="1">
            <a:solidFill>
              <a:schemeClr val="dk1"/>
            </a:solidFill>
            <a:effectLst/>
            <a:latin typeface="Franklin Gothic Book" panose="020B0503020102020204" pitchFamily="34" charset="0"/>
            <a:ea typeface="+mn-ea"/>
            <a:cs typeface="+mn-cs"/>
          </a:endParaRPr>
        </a:p>
        <a:p>
          <a:r>
            <a:rPr lang="en-US" sz="1400" b="0">
              <a:solidFill>
                <a:srgbClr val="005EA2"/>
              </a:solidFill>
              <a:effectLst/>
              <a:latin typeface="Franklin Gothic Demi" panose="020B0703020102020204" pitchFamily="34" charset="0"/>
              <a:ea typeface="+mn-ea"/>
              <a:cs typeface="+mn-cs"/>
            </a:rPr>
            <a:t>Loneliness and Nursing Home Admissions</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We used data from the HRS survey to analyze the impact of loneliness scores on nursing home admissions. The HRS is a nationally representative, longitudinal survey that captures trends related to health, employment, and assets among people ages 51 and over in the US. We used data from 2006 to 2018 to ensure a large sample size. We excluded recent years of data as the long-term impact of the pandemic on nursing home admissions is still unknown. Questions from the UCLA Three-Item Loneliness Scale</a:t>
          </a:r>
          <a:r>
            <a:rPr lang="en-US" sz="1100" u="sng">
              <a:solidFill>
                <a:schemeClr val="dk1"/>
              </a:solidFill>
              <a:effectLst/>
              <a:latin typeface="Franklin Gothic Book" panose="020B0503020102020204" pitchFamily="34" charset="0"/>
              <a:ea typeface="+mn-ea"/>
              <a:cs typeface="+mn-cs"/>
            </a:rPr>
            <a:t> </a:t>
          </a:r>
          <a:r>
            <a:rPr lang="en-US" sz="1100">
              <a:solidFill>
                <a:schemeClr val="dk1"/>
              </a:solidFill>
              <a:effectLst/>
              <a:latin typeface="Franklin Gothic Book" panose="020B0503020102020204" pitchFamily="34" charset="0"/>
              <a:ea typeface="+mn-ea"/>
              <a:cs typeface="+mn-cs"/>
            </a:rPr>
            <a:t>are included in a supplemental survey given to 50% of the HRS sample on a rotating basis every four years. We assessed nursing home placement within four years after the baseline year, the same follow-up period used in an earlier study.</a:t>
          </a:r>
          <a:r>
            <a:rPr lang="en-US" sz="1100" baseline="30000">
              <a:solidFill>
                <a:schemeClr val="dk1"/>
              </a:solidFill>
              <a:effectLst/>
              <a:latin typeface="+mn-lt"/>
              <a:ea typeface="+mn-ea"/>
              <a:cs typeface="+mn-cs"/>
            </a:rPr>
            <a:t>1</a:t>
          </a:r>
          <a:r>
            <a:rPr lang="en-US" sz="1100">
              <a:solidFill>
                <a:schemeClr val="dk1"/>
              </a:solidFill>
              <a:effectLst/>
              <a:latin typeface="Franklin Gothic Book" panose="020B0503020102020204" pitchFamily="34" charset="0"/>
              <a:ea typeface="+mn-ea"/>
              <a:cs typeface="+mn-cs"/>
            </a:rPr>
            <a:t> In our logistic regression model, we controlled for the UCLA loneliness score, ranging from 3 to 9 for each respondent, the time period of responses, and a binary variable for people who require assistance with two or more instrumental activities of daily living at baseline. Preliminary C3 survey data suggested this is the typical level of need among care recipients. All variables were statistically significant, and our model was well-calibrated to predict nursing home admissions.</a:t>
          </a:r>
        </a:p>
        <a:p>
          <a:endParaRPr lang="en-US" sz="1100">
            <a:solidFill>
              <a:schemeClr val="dk1"/>
            </a:solidFill>
            <a:effectLst/>
            <a:latin typeface="Franklin Gothic Book" panose="020B0503020102020204" pitchFamily="34" charset="0"/>
            <a:ea typeface="+mn-ea"/>
            <a:cs typeface="+mn-cs"/>
          </a:endParaRPr>
        </a:p>
        <a:p>
          <a:pPr marL="0" indent="0"/>
          <a:r>
            <a:rPr lang="en-US" sz="1400" b="0">
              <a:solidFill>
                <a:srgbClr val="005EA2"/>
              </a:solidFill>
              <a:effectLst/>
              <a:latin typeface="Franklin Gothic Demi" panose="020B0703020102020204" pitchFamily="34" charset="0"/>
              <a:ea typeface="+mn-ea"/>
              <a:cs typeface="+mn-cs"/>
            </a:rPr>
            <a:t>Applying the Analysis of National Survey Data to C3 Survey Data</a:t>
          </a:r>
        </a:p>
        <a:p>
          <a:endParaRPr lang="en-US" sz="1100" b="1">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The regression model described above produced a probability of nursing home admission within the next four years for each loneliness score value from 3 to 9. The tool matches these probabilities to survey respondents based on their reported loneliness scores. This allowed computing an overall probability for respondents who had not yet received nonmedical volunteer assistance and an overall probability for those currently receiving assistance. Multiplying these probabilities by the number of assistance recipients ages 51 and older provides an expected number of future nursing home admissions for those receiving assistance and an expected number of future admissions for the same number of individuals who have not yet received assistance. We used actuarial life tables from the Social Security Administration to account for each individual’s mortality risk before nursing home placement based on age and sex.</a:t>
          </a:r>
          <a:r>
            <a:rPr lang="en-US" sz="1100" baseline="30000">
              <a:solidFill>
                <a:schemeClr val="dk1"/>
              </a:solidFill>
              <a:effectLst/>
              <a:latin typeface="+mn-lt"/>
              <a:ea typeface="+mn-ea"/>
              <a:cs typeface="+mn-cs"/>
            </a:rPr>
            <a:t>2</a:t>
          </a:r>
        </a:p>
        <a:p>
          <a:endParaRPr lang="en-US" sz="1100" baseline="30000">
            <a:solidFill>
              <a:schemeClr val="dk1"/>
            </a:solidFill>
            <a:effectLst/>
            <a:latin typeface="+mn-lt"/>
            <a:ea typeface="+mn-ea"/>
            <a:cs typeface="+mn-cs"/>
          </a:endParaRPr>
        </a:p>
        <a:p>
          <a:r>
            <a:rPr lang="en-US" sz="1100">
              <a:solidFill>
                <a:schemeClr val="dk1"/>
              </a:solidFill>
              <a:effectLst/>
              <a:latin typeface="Franklin Gothic Book" panose="020B0503020102020204" pitchFamily="34" charset="0"/>
              <a:ea typeface="+mn-ea"/>
              <a:cs typeface="+mn-cs"/>
            </a:rPr>
            <a:t>We exclude respondents with missing data or an age over 117, unless gender is missing. In such cases, we assume the gender to be female (the more commonly reported sex) and include these responses in the analysis. This method increases the sample size, and any resulting errors have minimal impact on the analysis outcomes.</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While the tool uses a detailed loneliness score, it also computes the percentage of care recipients and non-recipients who are lonely, defined as having a loneliness score greater than 5, the standard threshold for the UCLA scale. The tool includes these figures to assist nonmedical volunteer assistance programs in communicating their impact on care recipients. </a:t>
          </a:r>
        </a:p>
        <a:p>
          <a:endParaRPr lang="en-US" sz="1100">
            <a:solidFill>
              <a:schemeClr val="dk1"/>
            </a:solidFill>
            <a:effectLst/>
            <a:latin typeface="Franklin Gothic Book" panose="020B0503020102020204" pitchFamily="34" charset="0"/>
            <a:ea typeface="+mn-ea"/>
            <a:cs typeface="+mn-cs"/>
          </a:endParaRPr>
        </a:p>
        <a:p>
          <a:pPr marL="0" indent="0"/>
          <a:r>
            <a:rPr lang="en-US" sz="1400" b="0">
              <a:solidFill>
                <a:srgbClr val="005EA2"/>
              </a:solidFill>
              <a:effectLst/>
              <a:latin typeface="Franklin Gothic Demi" panose="020B0703020102020204" pitchFamily="34" charset="0"/>
              <a:ea typeface="+mn-ea"/>
              <a:cs typeface="+mn-cs"/>
            </a:rPr>
            <a:t>Estimating the Cost of Avoided Nursing Home Admissions</a:t>
          </a:r>
        </a:p>
        <a:p>
          <a:endParaRPr lang="en-US" sz="1100" b="1">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We obtained commercial nursing home costs per year for semi-private care by state in 2023 from the Genworth Cost of Care Survey.</a:t>
          </a:r>
          <a:r>
            <a:rPr lang="en-US" sz="1100" baseline="30000">
              <a:solidFill>
                <a:schemeClr val="dk1"/>
              </a:solidFill>
              <a:effectLst/>
              <a:latin typeface="+mn-lt"/>
              <a:ea typeface="+mn-ea"/>
              <a:cs typeface="+mn-cs"/>
            </a:rPr>
            <a:t>3</a:t>
          </a:r>
          <a:r>
            <a:rPr lang="en-US" sz="1100">
              <a:solidFill>
                <a:schemeClr val="dk1"/>
              </a:solidFill>
              <a:effectLst/>
              <a:latin typeface="Franklin Gothic Book" panose="020B0503020102020204" pitchFamily="34" charset="0"/>
              <a:ea typeface="+mn-ea"/>
              <a:cs typeface="+mn-cs"/>
            </a:rPr>
            <a:t> We assume that many C3 respondents were already enrolled in Medicaid or would become Medicaid-eligible following a nursing home placement, so we multiplied commercial costs by 70% to approximate Medicaid costs.</a:t>
          </a:r>
          <a:r>
            <a:rPr lang="en-US" sz="1100" baseline="30000">
              <a:solidFill>
                <a:schemeClr val="dk1"/>
              </a:solidFill>
              <a:effectLst/>
              <a:latin typeface="+mn-lt"/>
              <a:ea typeface="+mn-ea"/>
              <a:cs typeface="+mn-cs"/>
            </a:rPr>
            <a:t>4</a:t>
          </a:r>
          <a:r>
            <a:rPr lang="en-US" sz="1100">
              <a:solidFill>
                <a:schemeClr val="dk1"/>
              </a:solidFill>
              <a:effectLst/>
              <a:latin typeface="Franklin Gothic Book" panose="020B0503020102020204" pitchFamily="34" charset="0"/>
              <a:ea typeface="+mn-ea"/>
              <a:cs typeface="+mn-cs"/>
            </a:rPr>
            <a:t> Finally, we discounted that estimate by 3% per year for two years to reflect the typical period an individual would be admitted to the nursing home within four years. The tool then multiplies the state-specific annual cost of Medicaid-funding nursing home care by the projected number of admissions for those receiving assistance and those who have not yet received assistance. We assessed a single year of nursing home costs to reflect the benefit from a single year of assistance, even though a nursing home stay would generally be for multiple years. The difference in these two costs represents the Medicaid savings per year.</a:t>
          </a:r>
        </a:p>
        <a:p>
          <a:r>
            <a:rPr lang="en-US" sz="1100">
              <a:solidFill>
                <a:schemeClr val="dk1"/>
              </a:solidFill>
              <a:effectLst/>
              <a:latin typeface="Franklin Gothic Book" panose="020B0503020102020204" pitchFamily="34" charset="0"/>
              <a:ea typeface="+mn-ea"/>
              <a:cs typeface="+mn-cs"/>
            </a:rPr>
            <a:t> </a:t>
          </a:r>
        </a:p>
        <a:p>
          <a:r>
            <a:rPr lang="en-US" sz="1400" b="0">
              <a:solidFill>
                <a:srgbClr val="005EA2"/>
              </a:solidFill>
              <a:effectLst/>
              <a:latin typeface="Franklin Gothic Demi" panose="020B0703020102020204" pitchFamily="34" charset="0"/>
              <a:ea typeface="+mn-ea"/>
              <a:cs typeface="+mn-cs"/>
            </a:rPr>
            <a:t>Sources</a:t>
          </a:r>
        </a:p>
        <a:p>
          <a:endParaRPr lang="en-US" sz="1100">
            <a:solidFill>
              <a:schemeClr val="dk1"/>
            </a:solidFill>
            <a:effectLst/>
            <a:latin typeface="Franklin Gothic Book" panose="020B0503020102020204" pitchFamily="34" charset="0"/>
            <a:ea typeface="+mn-ea"/>
            <a:cs typeface="+mn-cs"/>
          </a:endParaRPr>
        </a:p>
        <a:p>
          <a:r>
            <a:rPr lang="en-US" baseline="30000">
              <a:effectLst/>
              <a:latin typeface="Franklin Gothic Book" panose="020B0503020102020204" pitchFamily="34" charset="0"/>
            </a:rPr>
            <a:t>1</a:t>
          </a:r>
          <a:r>
            <a:rPr lang="en-US">
              <a:effectLst/>
              <a:latin typeface="Franklin Gothic Book" panose="020B0503020102020204" pitchFamily="34" charset="0"/>
            </a:rPr>
            <a:t> Russell DW, Cutrona CE, De La Mora A, Wallace RB. Loneliness and nursing home admission among rural older adults. </a:t>
          </a:r>
          <a:r>
            <a:rPr lang="en-US" i="1">
              <a:effectLst/>
              <a:latin typeface="Franklin Gothic Book" panose="020B0503020102020204" pitchFamily="34" charset="0"/>
            </a:rPr>
            <a:t>Psychology and Aging</a:t>
          </a:r>
          <a:r>
            <a:rPr lang="en-US">
              <a:effectLst/>
              <a:latin typeface="Franklin Gothic Book" panose="020B0503020102020204" pitchFamily="34" charset="0"/>
            </a:rPr>
            <a:t>. 1997;12(4):574-589. doi:</a:t>
          </a:r>
          <a:r>
            <a:rPr lang="en-US" sz="1100">
              <a:solidFill>
                <a:schemeClr val="dk1"/>
              </a:solidFill>
              <a:effectLst/>
              <a:latin typeface="Franklin Gothic Book" panose="020B0503020102020204" pitchFamily="34" charset="0"/>
              <a:ea typeface="+mn-ea"/>
              <a:cs typeface="+mn-cs"/>
            </a:rPr>
            <a:t>10.1037/0882-7974.12.4.574</a:t>
          </a:r>
        </a:p>
        <a:p>
          <a:endParaRPr lang="en-US" sz="1100" baseline="30000">
            <a:solidFill>
              <a:schemeClr val="dk1"/>
            </a:solidFill>
            <a:effectLst/>
            <a:latin typeface="Franklin Gothic Book" panose="020B0503020102020204" pitchFamily="34" charset="0"/>
            <a:ea typeface="+mn-ea"/>
            <a:cs typeface="+mn-cs"/>
          </a:endParaRPr>
        </a:p>
        <a:p>
          <a:r>
            <a:rPr lang="en-US" sz="1100" baseline="30000">
              <a:solidFill>
                <a:schemeClr val="dk1"/>
              </a:solidFill>
              <a:effectLst/>
              <a:latin typeface="Franklin Gothic Book" panose="020B0503020102020204" pitchFamily="34" charset="0"/>
              <a:ea typeface="+mn-ea"/>
              <a:cs typeface="+mn-cs"/>
            </a:rPr>
            <a:t>2</a:t>
          </a:r>
          <a:r>
            <a:rPr lang="en-US" sz="1100">
              <a:solidFill>
                <a:schemeClr val="dk1"/>
              </a:solidFill>
              <a:effectLst/>
              <a:latin typeface="Franklin Gothic Book" panose="020B0503020102020204" pitchFamily="34" charset="0"/>
              <a:ea typeface="+mn-ea"/>
              <a:cs typeface="+mn-cs"/>
            </a:rPr>
            <a:t> </a:t>
          </a:r>
          <a:r>
            <a:rPr lang="en-US">
              <a:effectLst/>
              <a:latin typeface="Franklin Gothic Book" panose="020B0503020102020204" pitchFamily="34" charset="0"/>
            </a:rPr>
            <a:t>U.S. Social Security Administration. Actuarial Life Table. Published online May 6, 2024. https://www.ssa.gov/oact/STATS/table4c6.html#fn1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30000">
            <a:solidFill>
              <a:schemeClr val="dk1"/>
            </a:solidFill>
            <a:effectLst/>
            <a:latin typeface="Franklin Gothic Book" panose="020B05030201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dk1"/>
              </a:solidFill>
              <a:effectLst/>
              <a:latin typeface="Franklin Gothic Book" panose="020B0503020102020204" pitchFamily="34" charset="0"/>
              <a:ea typeface="+mn-ea"/>
              <a:cs typeface="+mn-cs"/>
            </a:rPr>
            <a:t>3</a:t>
          </a:r>
          <a:r>
            <a:rPr lang="en-US" sz="1100">
              <a:solidFill>
                <a:schemeClr val="dk1"/>
              </a:solidFill>
              <a:effectLst/>
              <a:latin typeface="Franklin Gothic Book" panose="020B0503020102020204" pitchFamily="34" charset="0"/>
              <a:ea typeface="+mn-ea"/>
              <a:cs typeface="+mn-cs"/>
            </a:rPr>
            <a:t> Cost of Care Survey. Genworth. Published February 22, 2024. https://www.genworth.com/aging-and-you/finances/cost-of-care</a:t>
          </a:r>
          <a:endParaRPr lang="en-US">
            <a:effectLst/>
            <a:latin typeface="Franklin Gothic Book" panose="020B0503020102020204" pitchFamily="34" charset="0"/>
          </a:endParaRPr>
        </a:p>
        <a:p>
          <a:pPr marL="0" marR="0" algn="l">
            <a:spcBef>
              <a:spcPts val="0"/>
            </a:spcBef>
            <a:spcAft>
              <a:spcPts val="0"/>
            </a:spcAft>
            <a:tabLst>
              <a:tab pos="2971800" algn="ctr"/>
              <a:tab pos="5943600" algn="r"/>
            </a:tabLst>
          </a:pPr>
          <a:endParaRPr lang="en-US" sz="1100" cap="all" baseline="0">
            <a:solidFill>
              <a:srgbClr val="0085AD"/>
            </a:solidFill>
            <a:effectLst/>
            <a:latin typeface="Franklin Gothic Book" panose="020B0503020102020204" pitchFamily="34" charset="0"/>
            <a:ea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tab pos="2971800" algn="ctr"/>
              <a:tab pos="5943600" algn="r"/>
            </a:tabLst>
            <a:defRPr/>
          </a:pPr>
          <a:r>
            <a:rPr lang="en-US" sz="1100" baseline="30000">
              <a:solidFill>
                <a:schemeClr val="dk1"/>
              </a:solidFill>
              <a:effectLst/>
              <a:latin typeface="Franklin Gothic Book" panose="020B0503020102020204" pitchFamily="34" charset="0"/>
              <a:ea typeface="+mn-ea"/>
              <a:cs typeface="+mn-cs"/>
            </a:rPr>
            <a:t>4</a:t>
          </a:r>
          <a:r>
            <a:rPr lang="en-US" sz="1100">
              <a:solidFill>
                <a:schemeClr val="dk1"/>
              </a:solidFill>
              <a:effectLst/>
              <a:latin typeface="Franklin Gothic Book" panose="020B0503020102020204" pitchFamily="34" charset="0"/>
              <a:ea typeface="+mn-ea"/>
              <a:cs typeface="+mn-cs"/>
            </a:rPr>
            <a:t> 2021 Nursing Home Costs by State and Region. American Council on Aging. Published March 4, 2022. https://www.medicaidplanningassistance.org/nursing-home-costs/</a:t>
          </a:r>
        </a:p>
        <a:p>
          <a:pPr marL="0" marR="0" algn="l">
            <a:spcBef>
              <a:spcPts val="0"/>
            </a:spcBef>
            <a:spcAft>
              <a:spcPts val="0"/>
            </a:spcAft>
            <a:tabLst>
              <a:tab pos="2971800" algn="ctr"/>
              <a:tab pos="5943600" algn="r"/>
            </a:tabLst>
          </a:pPr>
          <a:endParaRPr lang="en-US" sz="1100" cap="all" baseline="0">
            <a:solidFill>
              <a:srgbClr val="0085AD"/>
            </a:solidFill>
            <a:effectLst/>
            <a:latin typeface="Franklin Gothic Book" panose="020B0503020102020204" pitchFamily="34" charset="0"/>
            <a:ea typeface="Times New Roman" panose="02020603050405020304" pitchFamily="18" charset="0"/>
            <a:cs typeface="Times New Roman" panose="02020603050405020304" pitchFamily="18" charset="0"/>
          </a:endParaRPr>
        </a:p>
        <a:p>
          <a:pPr marL="0" marR="0" algn="l">
            <a:spcBef>
              <a:spcPts val="0"/>
            </a:spcBef>
            <a:spcAft>
              <a:spcPts val="0"/>
            </a:spcAft>
            <a:tabLst>
              <a:tab pos="2971800" algn="ctr"/>
              <a:tab pos="5943600" algn="r"/>
            </a:tabLst>
          </a:pPr>
          <a:endParaRPr lang="en-US" sz="1100" cap="all" baseline="0">
            <a:solidFill>
              <a:srgbClr val="0085AD"/>
            </a:solidFill>
            <a:effectLst/>
            <a:latin typeface="Franklin Gothic Book" panose="020B05030201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1</xdr:col>
      <xdr:colOff>3128596</xdr:colOff>
      <xdr:row>50</xdr:row>
      <xdr:rowOff>7327</xdr:rowOff>
    </xdr:from>
    <xdr:to>
      <xdr:col>2</xdr:col>
      <xdr:colOff>7327</xdr:colOff>
      <xdr:row>51</xdr:row>
      <xdr:rowOff>14653</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1FFDDBF5-42DC-3CA7-1409-457772CCE74C}"/>
            </a:ext>
          </a:extLst>
        </xdr:cNvPr>
        <xdr:cNvSpPr/>
      </xdr:nvSpPr>
      <xdr:spPr>
        <a:xfrm>
          <a:off x="3421673" y="10902462"/>
          <a:ext cx="2117481" cy="1978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304508</xdr:colOff>
      <xdr:row>56</xdr:row>
      <xdr:rowOff>114301</xdr:rowOff>
    </xdr:from>
    <xdr:to>
      <xdr:col>1</xdr:col>
      <xdr:colOff>1648265</xdr:colOff>
      <xdr:row>57</xdr:row>
      <xdr:rowOff>136281</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0355A238-58AB-DFA8-4D2B-84FEC3AA0B5D}"/>
            </a:ext>
          </a:extLst>
        </xdr:cNvPr>
        <xdr:cNvSpPr/>
      </xdr:nvSpPr>
      <xdr:spPr>
        <a:xfrm>
          <a:off x="304508" y="12390121"/>
          <a:ext cx="1648557" cy="2124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3743180</xdr:colOff>
      <xdr:row>55</xdr:row>
      <xdr:rowOff>135988</xdr:rowOff>
    </xdr:from>
    <xdr:to>
      <xdr:col>2</xdr:col>
      <xdr:colOff>905900</xdr:colOff>
      <xdr:row>56</xdr:row>
      <xdr:rowOff>157968</xdr:rowOff>
    </xdr:to>
    <xdr:sp macro="" textlink="">
      <xdr:nvSpPr>
        <xdr:cNvPr id="15" name="Rectangle 14">
          <a:hlinkClick xmlns:r="http://schemas.openxmlformats.org/officeDocument/2006/relationships" r:id="rId2"/>
          <a:extLst>
            <a:ext uri="{FF2B5EF4-FFF2-40B4-BE49-F238E27FC236}">
              <a16:creationId xmlns:a16="http://schemas.microsoft.com/office/drawing/2014/main" id="{D739C9FD-D09F-A8F7-DB89-76A933A6DFBA}"/>
            </a:ext>
          </a:extLst>
        </xdr:cNvPr>
        <xdr:cNvSpPr/>
      </xdr:nvSpPr>
      <xdr:spPr>
        <a:xfrm>
          <a:off x="4047980" y="12221308"/>
          <a:ext cx="2550060" cy="2124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7035</xdr:colOff>
      <xdr:row>59</xdr:row>
      <xdr:rowOff>33997</xdr:rowOff>
    </xdr:from>
    <xdr:to>
      <xdr:col>1</xdr:col>
      <xdr:colOff>4036841</xdr:colOff>
      <xdr:row>60</xdr:row>
      <xdr:rowOff>55977</xdr:rowOff>
    </xdr:to>
    <xdr:sp macro="" textlink="">
      <xdr:nvSpPr>
        <xdr:cNvPr id="16" name="Rectangle 15">
          <a:hlinkClick xmlns:r="http://schemas.openxmlformats.org/officeDocument/2006/relationships" r:id="rId3"/>
          <a:extLst>
            <a:ext uri="{FF2B5EF4-FFF2-40B4-BE49-F238E27FC236}">
              <a16:creationId xmlns:a16="http://schemas.microsoft.com/office/drawing/2014/main" id="{F10705AF-B63F-1D88-7749-DA69FA6C0C7A}"/>
            </a:ext>
          </a:extLst>
        </xdr:cNvPr>
        <xdr:cNvSpPr/>
      </xdr:nvSpPr>
      <xdr:spPr>
        <a:xfrm>
          <a:off x="311835" y="12888937"/>
          <a:ext cx="4029806" cy="2124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7329</xdr:colOff>
      <xdr:row>54</xdr:row>
      <xdr:rowOff>49238</xdr:rowOff>
    </xdr:from>
    <xdr:to>
      <xdr:col>1</xdr:col>
      <xdr:colOff>3201865</xdr:colOff>
      <xdr:row>55</xdr:row>
      <xdr:rowOff>71218</xdr:rowOff>
    </xdr:to>
    <xdr:sp macro="" textlink="">
      <xdr:nvSpPr>
        <xdr:cNvPr id="17" name="Rectangle 16">
          <a:hlinkClick xmlns:r="http://schemas.openxmlformats.org/officeDocument/2006/relationships" r:id="rId4"/>
          <a:extLst>
            <a:ext uri="{FF2B5EF4-FFF2-40B4-BE49-F238E27FC236}">
              <a16:creationId xmlns:a16="http://schemas.microsoft.com/office/drawing/2014/main" id="{41888AE1-B1FC-1937-3F34-A8452136E0F8}"/>
            </a:ext>
          </a:extLst>
        </xdr:cNvPr>
        <xdr:cNvSpPr/>
      </xdr:nvSpPr>
      <xdr:spPr>
        <a:xfrm>
          <a:off x="312129" y="11944058"/>
          <a:ext cx="3194536" cy="2124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2148840</xdr:colOff>
      <xdr:row>1</xdr:row>
      <xdr:rowOff>108585</xdr:rowOff>
    </xdr:from>
    <xdr:to>
      <xdr:col>1</xdr:col>
      <xdr:colOff>3103245</xdr:colOff>
      <xdr:row>3</xdr:row>
      <xdr:rowOff>78056</xdr:rowOff>
    </xdr:to>
    <xdr:pic>
      <xdr:nvPicPr>
        <xdr:cNvPr id="24" name="Picture 23">
          <a:extLst>
            <a:ext uri="{FF2B5EF4-FFF2-40B4-BE49-F238E27FC236}">
              <a16:creationId xmlns:a16="http://schemas.microsoft.com/office/drawing/2014/main" id="{F2230DC3-B335-4D0E-AAB8-37F683B711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41917" y="306412"/>
          <a:ext cx="967740" cy="365125"/>
        </a:xfrm>
        <a:prstGeom prst="rect">
          <a:avLst/>
        </a:prstGeom>
        <a:noFill/>
      </xdr:spPr>
    </xdr:pic>
    <xdr:clientData/>
  </xdr:twoCellAnchor>
  <xdr:twoCellAnchor editAs="oneCell">
    <xdr:from>
      <xdr:col>1</xdr:col>
      <xdr:colOff>1017270</xdr:colOff>
      <xdr:row>1</xdr:row>
      <xdr:rowOff>113030</xdr:rowOff>
    </xdr:from>
    <xdr:to>
      <xdr:col>1</xdr:col>
      <xdr:colOff>1903095</xdr:colOff>
      <xdr:row>3</xdr:row>
      <xdr:rowOff>95836</xdr:rowOff>
    </xdr:to>
    <xdr:pic>
      <xdr:nvPicPr>
        <xdr:cNvPr id="26" name="Picture 25">
          <a:extLst>
            <a:ext uri="{FF2B5EF4-FFF2-40B4-BE49-F238E27FC236}">
              <a16:creationId xmlns:a16="http://schemas.microsoft.com/office/drawing/2014/main" id="{95BA2CF2-D84A-46A6-8B25-9967F5CA69B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10347" y="310857"/>
          <a:ext cx="885825" cy="365125"/>
        </a:xfrm>
        <a:prstGeom prst="rect">
          <a:avLst/>
        </a:prstGeom>
      </xdr:spPr>
    </xdr:pic>
    <xdr:clientData/>
  </xdr:twoCellAnchor>
  <xdr:twoCellAnchor editAs="oneCell">
    <xdr:from>
      <xdr:col>1</xdr:col>
      <xdr:colOff>4827270</xdr:colOff>
      <xdr:row>1</xdr:row>
      <xdr:rowOff>26035</xdr:rowOff>
    </xdr:from>
    <xdr:to>
      <xdr:col>2</xdr:col>
      <xdr:colOff>327025</xdr:colOff>
      <xdr:row>3</xdr:row>
      <xdr:rowOff>173941</xdr:rowOff>
    </xdr:to>
    <xdr:pic>
      <xdr:nvPicPr>
        <xdr:cNvPr id="27" name="Picture 26" descr="Logo, company name&#10;&#10;Description automatically generated">
          <a:extLst>
            <a:ext uri="{FF2B5EF4-FFF2-40B4-BE49-F238E27FC236}">
              <a16:creationId xmlns:a16="http://schemas.microsoft.com/office/drawing/2014/main" id="{5B33EC1F-FB53-4E67-A722-D69D77DA55C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20347" y="223862"/>
          <a:ext cx="742315" cy="539750"/>
        </a:xfrm>
        <a:prstGeom prst="rect">
          <a:avLst/>
        </a:prstGeom>
      </xdr:spPr>
    </xdr:pic>
    <xdr:clientData/>
  </xdr:twoCellAnchor>
  <xdr:twoCellAnchor editAs="oneCell">
    <xdr:from>
      <xdr:col>2</xdr:col>
      <xdr:colOff>565150</xdr:colOff>
      <xdr:row>1</xdr:row>
      <xdr:rowOff>100965</xdr:rowOff>
    </xdr:from>
    <xdr:to>
      <xdr:col>5</xdr:col>
      <xdr:colOff>19099</xdr:colOff>
      <xdr:row>3</xdr:row>
      <xdr:rowOff>95836</xdr:rowOff>
    </xdr:to>
    <xdr:pic>
      <xdr:nvPicPr>
        <xdr:cNvPr id="28" name="Picture 27" descr="Logo&#10;&#10;Description automatically generated">
          <a:extLst>
            <a:ext uri="{FF2B5EF4-FFF2-40B4-BE49-F238E27FC236}">
              <a16:creationId xmlns:a16="http://schemas.microsoft.com/office/drawing/2014/main" id="{68C8294B-55B4-41C0-A5F2-C2536076F60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096977" y="298792"/>
          <a:ext cx="1049020" cy="394335"/>
        </a:xfrm>
        <a:prstGeom prst="rect">
          <a:avLst/>
        </a:prstGeom>
      </xdr:spPr>
    </xdr:pic>
    <xdr:clientData/>
  </xdr:twoCellAnchor>
  <xdr:twoCellAnchor editAs="oneCell">
    <xdr:from>
      <xdr:col>1</xdr:col>
      <xdr:colOff>3382010</xdr:colOff>
      <xdr:row>1</xdr:row>
      <xdr:rowOff>144780</xdr:rowOff>
    </xdr:from>
    <xdr:to>
      <xdr:col>1</xdr:col>
      <xdr:colOff>4552315</xdr:colOff>
      <xdr:row>3</xdr:row>
      <xdr:rowOff>55831</xdr:rowOff>
    </xdr:to>
    <xdr:pic>
      <xdr:nvPicPr>
        <xdr:cNvPr id="29" name="Picture 28">
          <a:extLst>
            <a:ext uri="{FF2B5EF4-FFF2-40B4-BE49-F238E27FC236}">
              <a16:creationId xmlns:a16="http://schemas.microsoft.com/office/drawing/2014/main" id="{97A7824F-C0DF-4040-8FA8-08A90BDB8A8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3675087" y="342607"/>
          <a:ext cx="1166495" cy="302895"/>
        </a:xfrm>
        <a:prstGeom prst="rect">
          <a:avLst/>
        </a:prstGeom>
        <a:noFill/>
      </xdr:spPr>
    </xdr:pic>
    <xdr:clientData/>
  </xdr:twoCellAnchor>
  <xdr:twoCellAnchor editAs="oneCell">
    <xdr:from>
      <xdr:col>0</xdr:col>
      <xdr:colOff>125730</xdr:colOff>
      <xdr:row>0</xdr:row>
      <xdr:rowOff>0</xdr:rowOff>
    </xdr:from>
    <xdr:to>
      <xdr:col>1</xdr:col>
      <xdr:colOff>779131</xdr:colOff>
      <xdr:row>3</xdr:row>
      <xdr:rowOff>169545</xdr:rowOff>
    </xdr:to>
    <xdr:pic>
      <xdr:nvPicPr>
        <xdr:cNvPr id="3" name="Picture 2">
          <a:extLst>
            <a:ext uri="{FF2B5EF4-FFF2-40B4-BE49-F238E27FC236}">
              <a16:creationId xmlns:a16="http://schemas.microsoft.com/office/drawing/2014/main" id="{CED43512-9D54-4BE8-BD0C-35DDBFE4129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5730" y="0"/>
          <a:ext cx="962011" cy="737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George Miller" id="{ADE3D777-66A2-4C45-81AF-BBBF5B09227E}" userId="S::George.Miller@Altarum.org::12264dde-3619-4e3d-9c93-9fb433578d3e" providerId="AD"/>
</personList>
</file>

<file path=xl/theme/theme1.xml><?xml version="1.0" encoding="utf-8"?>
<a:theme xmlns:a="http://schemas.openxmlformats.org/drawingml/2006/main" name="Office Theme">
  <a:themeElements>
    <a:clrScheme name="Custom 3">
      <a:dk1>
        <a:srgbClr val="53565A"/>
      </a:dk1>
      <a:lt1>
        <a:sysClr val="window" lastClr="FFFFFF"/>
      </a:lt1>
      <a:dk2>
        <a:srgbClr val="888B8D"/>
      </a:dk2>
      <a:lt2>
        <a:srgbClr val="D9D9D6"/>
      </a:lt2>
      <a:accent1>
        <a:srgbClr val="004F71"/>
      </a:accent1>
      <a:accent2>
        <a:srgbClr val="B9D3DC"/>
      </a:accent2>
      <a:accent3>
        <a:srgbClr val="0085AD"/>
      </a:accent3>
      <a:accent4>
        <a:srgbClr val="00AB8E"/>
      </a:accent4>
      <a:accent5>
        <a:srgbClr val="FA4619"/>
      </a:accent5>
      <a:accent6>
        <a:srgbClr val="00BCF2"/>
      </a:accent6>
      <a:hlink>
        <a:srgbClr val="00EBC4"/>
      </a:hlink>
      <a:folHlink>
        <a:srgbClr val="006A8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 dT="2024-04-04T19:13:31.01" personId="{ADE3D777-66A2-4C45-81AF-BBBF5B09227E}" id="{4181ED9C-89DA-41D2-96E7-86AB8EE7EAF7}">
    <text xml:space="preserve">Treats blanks as female (more prevalent than male; only affects mortality)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3" Type="http://schemas.openxmlformats.org/officeDocument/2006/relationships/hyperlink" Target="https://worldpopulationreview.com/states/illinois-population" TargetMode="External"/><Relationship Id="rId18" Type="http://schemas.openxmlformats.org/officeDocument/2006/relationships/hyperlink" Target="https://worldpopulationreview.com/states/louisiana-population" TargetMode="External"/><Relationship Id="rId26" Type="http://schemas.openxmlformats.org/officeDocument/2006/relationships/hyperlink" Target="https://worldpopulationreview.com/states/montana-population" TargetMode="External"/><Relationship Id="rId39" Type="http://schemas.openxmlformats.org/officeDocument/2006/relationships/hyperlink" Target="https://worldpopulationreview.com/states/rhode-island-population" TargetMode="External"/><Relationship Id="rId21" Type="http://schemas.openxmlformats.org/officeDocument/2006/relationships/hyperlink" Target="https://worldpopulationreview.com/states/massachusetts-population" TargetMode="External"/><Relationship Id="rId34" Type="http://schemas.openxmlformats.org/officeDocument/2006/relationships/hyperlink" Target="https://worldpopulationreview.com/states/north-dakota-population" TargetMode="External"/><Relationship Id="rId42" Type="http://schemas.openxmlformats.org/officeDocument/2006/relationships/hyperlink" Target="https://worldpopulationreview.com/states/tennessee-population" TargetMode="External"/><Relationship Id="rId47" Type="http://schemas.openxmlformats.org/officeDocument/2006/relationships/hyperlink" Target="https://worldpopulationreview.com/states/washington-population" TargetMode="External"/><Relationship Id="rId50" Type="http://schemas.openxmlformats.org/officeDocument/2006/relationships/hyperlink" Target="https://worldpopulationreview.com/states/wyoming-population" TargetMode="External"/><Relationship Id="rId7" Type="http://schemas.openxmlformats.org/officeDocument/2006/relationships/hyperlink" Target="https://worldpopulationreview.com/states/delaware-population" TargetMode="External"/><Relationship Id="rId2" Type="http://schemas.openxmlformats.org/officeDocument/2006/relationships/hyperlink" Target="https://worldpopulationreview.com/states/arizona-population" TargetMode="External"/><Relationship Id="rId16" Type="http://schemas.openxmlformats.org/officeDocument/2006/relationships/hyperlink" Target="https://worldpopulationreview.com/states/kansas-population" TargetMode="External"/><Relationship Id="rId29" Type="http://schemas.openxmlformats.org/officeDocument/2006/relationships/hyperlink" Target="https://worldpopulationreview.com/states/new-hampshire-population" TargetMode="External"/><Relationship Id="rId11" Type="http://schemas.openxmlformats.org/officeDocument/2006/relationships/hyperlink" Target="https://worldpopulationreview.com/states/hawaii-population" TargetMode="External"/><Relationship Id="rId24" Type="http://schemas.openxmlformats.org/officeDocument/2006/relationships/hyperlink" Target="https://worldpopulationreview.com/states/mississippi-population" TargetMode="External"/><Relationship Id="rId32" Type="http://schemas.openxmlformats.org/officeDocument/2006/relationships/hyperlink" Target="https://worldpopulationreview.com/states/new-york-population" TargetMode="External"/><Relationship Id="rId37" Type="http://schemas.openxmlformats.org/officeDocument/2006/relationships/hyperlink" Target="https://worldpopulationreview.com/states/oregon-population" TargetMode="External"/><Relationship Id="rId40" Type="http://schemas.openxmlformats.org/officeDocument/2006/relationships/hyperlink" Target="https://worldpopulationreview.com/states/south-carolina-population" TargetMode="External"/><Relationship Id="rId45" Type="http://schemas.openxmlformats.org/officeDocument/2006/relationships/hyperlink" Target="https://worldpopulationreview.com/states/vermont-population" TargetMode="External"/><Relationship Id="rId5" Type="http://schemas.openxmlformats.org/officeDocument/2006/relationships/hyperlink" Target="https://worldpopulationreview.com/states/colorado-population" TargetMode="External"/><Relationship Id="rId15" Type="http://schemas.openxmlformats.org/officeDocument/2006/relationships/hyperlink" Target="https://worldpopulationreview.com/states/iowa-population" TargetMode="External"/><Relationship Id="rId23" Type="http://schemas.openxmlformats.org/officeDocument/2006/relationships/hyperlink" Target="https://worldpopulationreview.com/states/minnesota-population" TargetMode="External"/><Relationship Id="rId28" Type="http://schemas.openxmlformats.org/officeDocument/2006/relationships/hyperlink" Target="https://worldpopulationreview.com/states/nevada-population" TargetMode="External"/><Relationship Id="rId36" Type="http://schemas.openxmlformats.org/officeDocument/2006/relationships/hyperlink" Target="https://worldpopulationreview.com/states/oklahoma-population" TargetMode="External"/><Relationship Id="rId49" Type="http://schemas.openxmlformats.org/officeDocument/2006/relationships/hyperlink" Target="https://worldpopulationreview.com/states/wisconsin-population" TargetMode="External"/><Relationship Id="rId10" Type="http://schemas.openxmlformats.org/officeDocument/2006/relationships/hyperlink" Target="https://worldpopulationreview.com/states/georgia-population" TargetMode="External"/><Relationship Id="rId19" Type="http://schemas.openxmlformats.org/officeDocument/2006/relationships/hyperlink" Target="https://worldpopulationreview.com/states/maine-population" TargetMode="External"/><Relationship Id="rId31" Type="http://schemas.openxmlformats.org/officeDocument/2006/relationships/hyperlink" Target="https://worldpopulationreview.com/states/new-mexico-population" TargetMode="External"/><Relationship Id="rId44" Type="http://schemas.openxmlformats.org/officeDocument/2006/relationships/hyperlink" Target="https://worldpopulationreview.com/states/utah-population" TargetMode="External"/><Relationship Id="rId52" Type="http://schemas.openxmlformats.org/officeDocument/2006/relationships/printerSettings" Target="../printerSettings/printerSettings5.bin"/><Relationship Id="rId4" Type="http://schemas.openxmlformats.org/officeDocument/2006/relationships/hyperlink" Target="https://worldpopulationreview.com/states/california-population" TargetMode="External"/><Relationship Id="rId9" Type="http://schemas.openxmlformats.org/officeDocument/2006/relationships/hyperlink" Target="https://worldpopulationreview.com/states/florida-population" TargetMode="External"/><Relationship Id="rId14" Type="http://schemas.openxmlformats.org/officeDocument/2006/relationships/hyperlink" Target="https://worldpopulationreview.com/states/indiana-population" TargetMode="External"/><Relationship Id="rId22" Type="http://schemas.openxmlformats.org/officeDocument/2006/relationships/hyperlink" Target="https://worldpopulationreview.com/states/michigan-population" TargetMode="External"/><Relationship Id="rId27" Type="http://schemas.openxmlformats.org/officeDocument/2006/relationships/hyperlink" Target="https://worldpopulationreview.com/states/nebraska-population" TargetMode="External"/><Relationship Id="rId30" Type="http://schemas.openxmlformats.org/officeDocument/2006/relationships/hyperlink" Target="https://worldpopulationreview.com/states/new-jersey-population" TargetMode="External"/><Relationship Id="rId35" Type="http://schemas.openxmlformats.org/officeDocument/2006/relationships/hyperlink" Target="https://worldpopulationreview.com/states/ohio-population" TargetMode="External"/><Relationship Id="rId43" Type="http://schemas.openxmlformats.org/officeDocument/2006/relationships/hyperlink" Target="https://worldpopulationreview.com/states/texas-population" TargetMode="External"/><Relationship Id="rId48" Type="http://schemas.openxmlformats.org/officeDocument/2006/relationships/hyperlink" Target="https://worldpopulationreview.com/states/west-virginia-population" TargetMode="External"/><Relationship Id="rId8" Type="http://schemas.openxmlformats.org/officeDocument/2006/relationships/hyperlink" Target="https://worldpopulationreview.com/states/district-of-columbia-population" TargetMode="External"/><Relationship Id="rId51" Type="http://schemas.openxmlformats.org/officeDocument/2006/relationships/hyperlink" Target="https://worldpopulationreview.com/states/alaska-population" TargetMode="External"/><Relationship Id="rId3" Type="http://schemas.openxmlformats.org/officeDocument/2006/relationships/hyperlink" Target="https://worldpopulationreview.com/states/arkansas-population" TargetMode="External"/><Relationship Id="rId12" Type="http://schemas.openxmlformats.org/officeDocument/2006/relationships/hyperlink" Target="https://worldpopulationreview.com/states/idaho-population" TargetMode="External"/><Relationship Id="rId17" Type="http://schemas.openxmlformats.org/officeDocument/2006/relationships/hyperlink" Target="https://worldpopulationreview.com/states/kentucky-population" TargetMode="External"/><Relationship Id="rId25" Type="http://schemas.openxmlformats.org/officeDocument/2006/relationships/hyperlink" Target="https://worldpopulationreview.com/states/missouri-population" TargetMode="External"/><Relationship Id="rId33" Type="http://schemas.openxmlformats.org/officeDocument/2006/relationships/hyperlink" Target="https://worldpopulationreview.com/states/north-carolina-population" TargetMode="External"/><Relationship Id="rId38" Type="http://schemas.openxmlformats.org/officeDocument/2006/relationships/hyperlink" Target="https://worldpopulationreview.com/states/pennsylvania-population" TargetMode="External"/><Relationship Id="rId46" Type="http://schemas.openxmlformats.org/officeDocument/2006/relationships/hyperlink" Target="https://worldpopulationreview.com/states/virginia-population" TargetMode="External"/><Relationship Id="rId20" Type="http://schemas.openxmlformats.org/officeDocument/2006/relationships/hyperlink" Target="https://worldpopulationreview.com/states/maryland-population" TargetMode="External"/><Relationship Id="rId41" Type="http://schemas.openxmlformats.org/officeDocument/2006/relationships/hyperlink" Target="https://worldpopulationreview.com/states/south-dakota-population" TargetMode="External"/><Relationship Id="rId1" Type="http://schemas.openxmlformats.org/officeDocument/2006/relationships/hyperlink" Target="https://worldpopulationreview.com/states/alabama-population" TargetMode="External"/><Relationship Id="rId6" Type="http://schemas.openxmlformats.org/officeDocument/2006/relationships/hyperlink" Target="https://worldpopulationreview.com/states/connecticut-populatio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ssa.gov/oact/STATS/table4c6.html" TargetMode="External"/><Relationship Id="rId2" Type="http://schemas.openxmlformats.org/officeDocument/2006/relationships/hyperlink" Target="https://www.ssa.gov/oact/STATS/table4c6.html" TargetMode="External"/><Relationship Id="rId1" Type="http://schemas.openxmlformats.org/officeDocument/2006/relationships/hyperlink" Target="https://www.ssa.gov/oact/STATS/table4c6.html" TargetMode="External"/><Relationship Id="rId4" Type="http://schemas.openxmlformats.org/officeDocument/2006/relationships/hyperlink" Target="https://www.ssa.gov/oact/STATS/table4c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713A-3C44-47D1-9C49-4AE56607AA93}">
  <sheetPr codeName="Sheet13">
    <tabColor theme="4"/>
  </sheetPr>
  <dimension ref="A1:I61"/>
  <sheetViews>
    <sheetView showGridLines="0" showRowColHeaders="0" topLeftCell="A50" zoomScale="150" zoomScaleNormal="150" workbookViewId="0">
      <selection activeCell="A10" sqref="A10:F10"/>
    </sheetView>
  </sheetViews>
  <sheetFormatPr defaultColWidth="0" defaultRowHeight="15" customHeight="1" zeroHeight="1" x14ac:dyDescent="0.35"/>
  <cols>
    <col min="1" max="1" width="4.44140625" style="21" customWidth="1"/>
    <col min="2" max="2" width="78.5546875" style="22" customWidth="1"/>
    <col min="3" max="3" width="13.33203125" style="21" customWidth="1"/>
    <col min="4" max="6" width="5.44140625" style="21" customWidth="1"/>
    <col min="7" max="7" width="11.6640625" style="21" hidden="1" customWidth="1"/>
    <col min="8" max="8" width="9.33203125" style="21" hidden="1" customWidth="1"/>
    <col min="9" max="9" width="12.33203125" style="21" hidden="1" customWidth="1"/>
    <col min="10" max="16384" width="9.33203125" style="21" hidden="1"/>
  </cols>
  <sheetData>
    <row r="1" spans="1:9" x14ac:dyDescent="0.35"/>
    <row r="2" spans="1:9" x14ac:dyDescent="0.35"/>
    <row r="3" spans="1:9" x14ac:dyDescent="0.35"/>
    <row r="4" spans="1:9" x14ac:dyDescent="0.35"/>
    <row r="5" spans="1:9" x14ac:dyDescent="0.35"/>
    <row r="6" spans="1:9" x14ac:dyDescent="0.35"/>
    <row r="7" spans="1:9" x14ac:dyDescent="0.35"/>
    <row r="8" spans="1:9" x14ac:dyDescent="0.35"/>
    <row r="9" spans="1:9" x14ac:dyDescent="0.35"/>
    <row r="10" spans="1:9" s="26" customFormat="1" ht="15.6" thickBot="1" x14ac:dyDescent="0.4">
      <c r="A10" s="72"/>
      <c r="B10" s="73"/>
      <c r="C10" s="72"/>
      <c r="D10" s="72"/>
      <c r="E10" s="72"/>
      <c r="F10" s="72"/>
    </row>
    <row r="11" spans="1:9" s="58" customFormat="1" ht="18.600000000000001" customHeight="1" x14ac:dyDescent="0.35">
      <c r="B11"/>
    </row>
    <row r="12" spans="1:9" s="59" customFormat="1" ht="18.600000000000001" customHeight="1" x14ac:dyDescent="0.3">
      <c r="B12" s="60"/>
      <c r="C12" s="61"/>
      <c r="D12" s="56"/>
      <c r="E12" s="56"/>
    </row>
    <row r="13" spans="1:9" s="59" customFormat="1" ht="18.600000000000001" customHeight="1" x14ac:dyDescent="0.3">
      <c r="A13" s="62"/>
      <c r="B13" s="77"/>
      <c r="C13" s="77"/>
      <c r="D13" s="77"/>
      <c r="E13" s="77"/>
      <c r="F13" s="62"/>
      <c r="G13" s="63"/>
      <c r="I13" s="64"/>
    </row>
    <row r="14" spans="1:9" s="59" customFormat="1" ht="18.600000000000001" customHeight="1" x14ac:dyDescent="0.3">
      <c r="A14" s="65"/>
      <c r="B14" s="80"/>
      <c r="C14" s="80"/>
      <c r="D14" s="80"/>
      <c r="E14" s="80"/>
      <c r="F14" s="65"/>
    </row>
    <row r="15" spans="1:9" s="59" customFormat="1" ht="18.600000000000001" customHeight="1" x14ac:dyDescent="0.3">
      <c r="B15" s="56"/>
      <c r="C15" s="66"/>
      <c r="D15" s="56"/>
      <c r="E15" s="56"/>
    </row>
    <row r="16" spans="1:9" s="59" customFormat="1" ht="18.600000000000001" customHeight="1" x14ac:dyDescent="0.3">
      <c r="B16" s="56"/>
      <c r="C16" s="67"/>
      <c r="D16" s="56"/>
      <c r="E16" s="56"/>
    </row>
    <row r="17" spans="1:5" s="59" customFormat="1" ht="18.600000000000001" customHeight="1" x14ac:dyDescent="0.3">
      <c r="B17" s="68"/>
      <c r="C17" s="68"/>
      <c r="D17" s="68"/>
      <c r="E17" s="68"/>
    </row>
    <row r="18" spans="1:5" s="59" customFormat="1" ht="18.600000000000001" customHeight="1" x14ac:dyDescent="0.3">
      <c r="A18" s="62"/>
      <c r="B18" s="77"/>
      <c r="C18" s="77"/>
      <c r="D18" s="77"/>
      <c r="E18" s="77"/>
    </row>
    <row r="19" spans="1:5" s="59" customFormat="1" ht="18.600000000000001" customHeight="1" x14ac:dyDescent="0.3">
      <c r="B19" s="81"/>
      <c r="C19" s="81"/>
      <c r="D19" s="81"/>
      <c r="E19" s="81"/>
    </row>
    <row r="20" spans="1:5" s="59" customFormat="1" ht="18.600000000000001" customHeight="1" x14ac:dyDescent="0.3">
      <c r="B20" s="82"/>
      <c r="C20" s="82"/>
      <c r="D20" s="56"/>
      <c r="E20" s="56"/>
    </row>
    <row r="21" spans="1:5" s="59" customFormat="1" ht="18.600000000000001" customHeight="1" x14ac:dyDescent="0.3">
      <c r="B21" s="56"/>
      <c r="C21" s="56"/>
      <c r="D21" s="56"/>
      <c r="E21" s="56"/>
    </row>
    <row r="22" spans="1:5" s="59" customFormat="1" ht="18.600000000000001" customHeight="1" x14ac:dyDescent="0.3">
      <c r="B22" s="56"/>
      <c r="C22" s="57"/>
      <c r="D22" s="56"/>
      <c r="E22" s="56"/>
    </row>
    <row r="23" spans="1:5" s="59" customFormat="1" ht="18.600000000000001" customHeight="1" x14ac:dyDescent="0.3">
      <c r="B23" s="56"/>
      <c r="C23" s="57"/>
      <c r="D23" s="56"/>
      <c r="E23" s="56"/>
    </row>
    <row r="24" spans="1:5" s="59" customFormat="1" ht="18.600000000000001" customHeight="1" x14ac:dyDescent="0.3">
      <c r="B24" s="56"/>
      <c r="C24" s="57"/>
      <c r="D24" s="56"/>
      <c r="E24" s="56"/>
    </row>
    <row r="25" spans="1:5" s="59" customFormat="1" ht="18.600000000000001" customHeight="1" x14ac:dyDescent="0.3">
      <c r="B25" s="77"/>
      <c r="C25" s="77"/>
      <c r="D25" s="77"/>
      <c r="E25" s="77"/>
    </row>
    <row r="26" spans="1:5" s="59" customFormat="1" ht="18.600000000000001" customHeight="1" x14ac:dyDescent="0.3">
      <c r="B26" s="77"/>
      <c r="C26" s="77"/>
      <c r="D26" s="77"/>
      <c r="E26" s="77"/>
    </row>
    <row r="27" spans="1:5" s="59" customFormat="1" ht="18.600000000000001" customHeight="1" x14ac:dyDescent="0.3">
      <c r="B27" s="60"/>
      <c r="C27" s="61"/>
      <c r="D27" s="56"/>
      <c r="E27" s="56"/>
    </row>
    <row r="28" spans="1:5" s="59" customFormat="1" ht="18.600000000000001" customHeight="1" x14ac:dyDescent="0.3">
      <c r="B28" s="69"/>
    </row>
    <row r="29" spans="1:5" s="42" customFormat="1" ht="18.600000000000001" customHeight="1" x14ac:dyDescent="0.3">
      <c r="B29" s="78"/>
      <c r="C29" s="78"/>
      <c r="D29" s="78"/>
      <c r="E29" s="78"/>
    </row>
    <row r="30" spans="1:5" s="42" customFormat="1" ht="18.600000000000001" customHeight="1" x14ac:dyDescent="0.3">
      <c r="B30" s="43"/>
      <c r="C30" s="52"/>
      <c r="D30" s="43"/>
      <c r="E30" s="43"/>
    </row>
    <row r="31" spans="1:5" s="42" customFormat="1" ht="18.600000000000001" customHeight="1" x14ac:dyDescent="0.3">
      <c r="B31" s="43"/>
      <c r="C31" s="52"/>
      <c r="D31" s="43"/>
      <c r="E31" s="43"/>
    </row>
    <row r="32" spans="1:5" s="42" customFormat="1" ht="18.600000000000001" customHeight="1" x14ac:dyDescent="0.3">
      <c r="B32" s="43"/>
      <c r="C32" s="50"/>
      <c r="D32" s="43"/>
      <c r="E32" s="43"/>
    </row>
    <row r="33" spans="2:5" s="42" customFormat="1" ht="18.600000000000001" customHeight="1" x14ac:dyDescent="0.3">
      <c r="B33" s="78"/>
      <c r="C33" s="78"/>
      <c r="D33" s="78"/>
      <c r="E33" s="78"/>
    </row>
    <row r="34" spans="2:5" s="42" customFormat="1" ht="18.600000000000001" customHeight="1" x14ac:dyDescent="0.3">
      <c r="B34" s="43"/>
      <c r="C34" s="54"/>
      <c r="D34" s="43"/>
      <c r="E34" s="43"/>
    </row>
    <row r="35" spans="2:5" s="42" customFormat="1" ht="18.600000000000001" customHeight="1" x14ac:dyDescent="0.3">
      <c r="B35" s="43"/>
      <c r="C35" s="54"/>
      <c r="D35" s="43"/>
      <c r="E35" s="43"/>
    </row>
    <row r="36" spans="2:5" s="42" customFormat="1" ht="18.600000000000001" customHeight="1" x14ac:dyDescent="0.3">
      <c r="B36" s="43"/>
      <c r="C36" s="54"/>
      <c r="D36" s="43"/>
      <c r="E36" s="43"/>
    </row>
    <row r="37" spans="2:5" s="42" customFormat="1" ht="18.600000000000001" customHeight="1" x14ac:dyDescent="0.3">
      <c r="B37" s="43"/>
      <c r="C37" s="52"/>
      <c r="D37" s="43"/>
      <c r="E37" s="43"/>
    </row>
    <row r="38" spans="2:5" s="42" customFormat="1" ht="18.600000000000001" customHeight="1" x14ac:dyDescent="0.3">
      <c r="B38" s="43"/>
      <c r="C38" s="55"/>
      <c r="D38" s="43"/>
      <c r="E38" s="43"/>
    </row>
    <row r="39" spans="2:5" s="42" customFormat="1" ht="18.600000000000001" customHeight="1" x14ac:dyDescent="0.3">
      <c r="B39" s="43"/>
      <c r="C39" s="55"/>
      <c r="D39" s="43"/>
      <c r="E39" s="43"/>
    </row>
    <row r="40" spans="2:5" s="42" customFormat="1" ht="18.600000000000001" customHeight="1" x14ac:dyDescent="0.3">
      <c r="B40" s="43"/>
      <c r="C40" s="51"/>
      <c r="D40" s="43"/>
      <c r="E40" s="43"/>
    </row>
    <row r="41" spans="2:5" s="42" customFormat="1" ht="18.600000000000001" customHeight="1" x14ac:dyDescent="0.3">
      <c r="B41" s="29"/>
      <c r="C41" s="51"/>
      <c r="D41" s="43"/>
      <c r="E41" s="43"/>
    </row>
    <row r="42" spans="2:5" s="42" customFormat="1" ht="18.600000000000001" customHeight="1" x14ac:dyDescent="0.3">
      <c r="B42" s="79"/>
      <c r="C42" s="79"/>
      <c r="D42" s="79"/>
      <c r="E42" s="79"/>
    </row>
    <row r="43" spans="2:5" ht="18.600000000000001" customHeight="1" x14ac:dyDescent="0.35">
      <c r="B43" s="28"/>
      <c r="C43" s="27"/>
      <c r="D43" s="27"/>
      <c r="E43" s="27"/>
    </row>
    <row r="44" spans="2:5" ht="15" customHeight="1" x14ac:dyDescent="0.35"/>
    <row r="45" spans="2:5" ht="15" customHeight="1" x14ac:dyDescent="0.35"/>
    <row r="46" spans="2:5" ht="15" customHeight="1" x14ac:dyDescent="0.35"/>
    <row r="47" spans="2:5" ht="15" customHeight="1" x14ac:dyDescent="0.35"/>
    <row r="48" spans="2: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sheetData>
  <sheetProtection algorithmName="SHA-512" hashValue="6TOstlcNW+DXods4Xn97tsq3yh1cJzFZXl3t6/wjphH7qqlEbvKKCOeUlB1oFdBGvukm3r21OQEx8Cxhb7RJpw==" saltValue="sDjGEDrB6JNJiwM09SEE0g==" spinCount="100000" sheet="1" objects="1" selectLockedCells="1" selectUnlockedCells="1"/>
  <mergeCells count="10">
    <mergeCell ref="B26:E26"/>
    <mergeCell ref="B29:E29"/>
    <mergeCell ref="B33:E33"/>
    <mergeCell ref="B42:E42"/>
    <mergeCell ref="B13:E13"/>
    <mergeCell ref="B14:E14"/>
    <mergeCell ref="B18:E18"/>
    <mergeCell ref="B19:E19"/>
    <mergeCell ref="B20:C20"/>
    <mergeCell ref="B25:E25"/>
  </mergeCells>
  <dataValidations count="1">
    <dataValidation type="whole" allowBlank="1" showErrorMessage="1" errorTitle="Error" error="Please enter a whole number. " prompt="Please enter a whole number." sqref="C16 C22:C24" xr:uid="{D6E371CE-5067-4D10-9FEF-B592B9735C18}">
      <formula1>0</formula1>
      <formula2>100000</formula2>
    </dataValidation>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48FF77-84A0-4A60-B057-88782E65D860}">
          <x14:formula1>
            <xm:f>'NH Cost by State'!$A$2:$A$52</xm:f>
          </x14:formula1>
          <xm:sqref>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E221D-CFAA-435A-BA3E-453C42D2D40B}">
  <sheetPr codeName="Sheet8"/>
  <dimension ref="A1:G8"/>
  <sheetViews>
    <sheetView workbookViewId="0">
      <selection activeCell="M9" sqref="M9"/>
    </sheetView>
  </sheetViews>
  <sheetFormatPr defaultRowHeight="14.4" x14ac:dyDescent="0.3"/>
  <sheetData>
    <row r="1" spans="1:7" x14ac:dyDescent="0.3">
      <c r="A1" t="s">
        <v>211</v>
      </c>
      <c r="B1" t="s">
        <v>212</v>
      </c>
      <c r="C1" t="s">
        <v>213</v>
      </c>
      <c r="D1" t="s">
        <v>214</v>
      </c>
      <c r="E1" t="s">
        <v>215</v>
      </c>
      <c r="F1" t="s">
        <v>216</v>
      </c>
    </row>
    <row r="2" spans="1:7" x14ac:dyDescent="0.3">
      <c r="A2">
        <v>3</v>
      </c>
      <c r="B2">
        <v>2.13934E-2</v>
      </c>
      <c r="C2">
        <v>5.4533999999999997E-3</v>
      </c>
      <c r="D2">
        <v>3.92</v>
      </c>
      <c r="E2">
        <v>0</v>
      </c>
      <c r="F2">
        <v>1.07046E-2</v>
      </c>
      <c r="G2">
        <v>3.2082199999999998E-2</v>
      </c>
    </row>
    <row r="3" spans="1:7" x14ac:dyDescent="0.3">
      <c r="A3">
        <v>4</v>
      </c>
      <c r="B3">
        <v>2.5874000000000001E-2</v>
      </c>
      <c r="C3">
        <v>6.0442999999999998E-3</v>
      </c>
      <c r="D3">
        <v>4.28</v>
      </c>
      <c r="E3">
        <v>0</v>
      </c>
      <c r="F3">
        <v>1.4027E-2</v>
      </c>
      <c r="G3">
        <v>3.7720999999999998E-2</v>
      </c>
    </row>
    <row r="4" spans="1:7" x14ac:dyDescent="0.3">
      <c r="A4">
        <v>5</v>
      </c>
      <c r="B4">
        <v>3.1263100000000002E-2</v>
      </c>
      <c r="C4">
        <v>6.8722999999999996E-3</v>
      </c>
      <c r="D4">
        <v>4.55</v>
      </c>
      <c r="E4">
        <v>0</v>
      </c>
      <c r="F4">
        <v>1.7793099999999999E-2</v>
      </c>
      <c r="G4">
        <v>4.4733099999999998E-2</v>
      </c>
    </row>
    <row r="5" spans="1:7" x14ac:dyDescent="0.3">
      <c r="A5">
        <v>6</v>
      </c>
      <c r="B5">
        <v>3.7731099999999997E-2</v>
      </c>
      <c r="C5">
        <v>8.1022999999999998E-3</v>
      </c>
      <c r="D5">
        <v>4.66</v>
      </c>
      <c r="E5">
        <v>0</v>
      </c>
      <c r="F5">
        <v>2.1850399999999999E-2</v>
      </c>
      <c r="G5">
        <v>5.3611899999999997E-2</v>
      </c>
    </row>
    <row r="6" spans="1:7" x14ac:dyDescent="0.3">
      <c r="A6">
        <v>7</v>
      </c>
      <c r="B6">
        <v>4.5474500000000001E-2</v>
      </c>
      <c r="C6">
        <v>9.9392999999999999E-3</v>
      </c>
      <c r="D6">
        <v>4.58</v>
      </c>
      <c r="E6">
        <v>0</v>
      </c>
      <c r="F6">
        <v>2.5993200000000001E-2</v>
      </c>
      <c r="G6">
        <v>6.4955899999999997E-2</v>
      </c>
    </row>
    <row r="7" spans="1:7" x14ac:dyDescent="0.3">
      <c r="A7">
        <v>8</v>
      </c>
      <c r="B7">
        <v>5.47167E-2</v>
      </c>
      <c r="C7">
        <v>1.2605E-2</v>
      </c>
      <c r="D7">
        <v>4.34</v>
      </c>
      <c r="E7">
        <v>0</v>
      </c>
      <c r="F7">
        <v>3.00104E-2</v>
      </c>
      <c r="G7">
        <v>7.9422900000000005E-2</v>
      </c>
    </row>
    <row r="8" spans="1:7" x14ac:dyDescent="0.3">
      <c r="A8">
        <v>9</v>
      </c>
      <c r="B8">
        <v>6.57079E-2</v>
      </c>
      <c r="C8">
        <v>1.6320500000000002E-2</v>
      </c>
      <c r="D8">
        <v>4.03</v>
      </c>
      <c r="E8">
        <v>0</v>
      </c>
      <c r="F8">
        <v>3.3719100000000002E-2</v>
      </c>
      <c r="G8">
        <v>9.7696699999999997E-2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CED9-796F-4C24-A29C-221B811C9CC2}">
  <sheetPr codeName="Sheet1">
    <tabColor theme="4"/>
    <pageSetUpPr autoPageBreaks="0" fitToPage="1"/>
  </sheetPr>
  <dimension ref="A1:I44"/>
  <sheetViews>
    <sheetView showGridLines="0" showRowColHeaders="0" tabSelected="1" zoomScale="130" zoomScaleNormal="130" workbookViewId="0">
      <selection activeCell="C16" sqref="C16"/>
    </sheetView>
  </sheetViews>
  <sheetFormatPr defaultColWidth="0" defaultRowHeight="15" zeroHeight="1" x14ac:dyDescent="0.35"/>
  <cols>
    <col min="1" max="1" width="4.44140625" style="21" customWidth="1"/>
    <col min="2" max="2" width="78.5546875" style="22" customWidth="1"/>
    <col min="3" max="3" width="13.33203125" style="21" customWidth="1"/>
    <col min="4" max="6" width="5.44140625" style="21" customWidth="1"/>
    <col min="7" max="7" width="11.6640625" style="21" hidden="1" customWidth="1"/>
    <col min="8" max="8" width="9.33203125" style="21" hidden="1" customWidth="1"/>
    <col min="9" max="9" width="12.33203125" style="21" hidden="1" customWidth="1"/>
    <col min="10" max="16384" width="9.33203125" style="21" hidden="1"/>
  </cols>
  <sheetData>
    <row r="1" spans="1:9" x14ac:dyDescent="0.35"/>
    <row r="2" spans="1:9" x14ac:dyDescent="0.35"/>
    <row r="3" spans="1:9" x14ac:dyDescent="0.35"/>
    <row r="4" spans="1:9" x14ac:dyDescent="0.35"/>
    <row r="5" spans="1:9" x14ac:dyDescent="0.35"/>
    <row r="6" spans="1:9" x14ac:dyDescent="0.35"/>
    <row r="7" spans="1:9" x14ac:dyDescent="0.35"/>
    <row r="8" spans="1:9" x14ac:dyDescent="0.35"/>
    <row r="9" spans="1:9" x14ac:dyDescent="0.35"/>
    <row r="10" spans="1:9" s="26" customFormat="1" ht="15.6" thickBot="1" x14ac:dyDescent="0.4">
      <c r="A10" s="72"/>
      <c r="B10" s="73"/>
      <c r="C10" s="72"/>
      <c r="D10" s="72"/>
      <c r="E10" s="72"/>
      <c r="F10" s="72"/>
    </row>
    <row r="11" spans="1:9" x14ac:dyDescent="0.35"/>
    <row r="12" spans="1:9" s="42" customFormat="1" ht="24" customHeight="1" x14ac:dyDescent="0.3">
      <c r="B12" s="74" t="s">
        <v>0</v>
      </c>
      <c r="C12" s="38"/>
      <c r="D12" s="43"/>
      <c r="E12" s="43"/>
    </row>
    <row r="13" spans="1:9" s="42" customFormat="1" ht="18.600000000000001" x14ac:dyDescent="0.3">
      <c r="A13" s="39"/>
      <c r="B13" s="84" t="s">
        <v>1</v>
      </c>
      <c r="C13" s="84"/>
      <c r="D13" s="84"/>
      <c r="E13" s="84"/>
      <c r="F13" s="39"/>
      <c r="G13" s="40"/>
      <c r="I13" s="44"/>
    </row>
    <row r="14" spans="1:9" s="42" customFormat="1" ht="42" customHeight="1" x14ac:dyDescent="0.3">
      <c r="A14" s="41"/>
      <c r="B14" s="79" t="s">
        <v>2</v>
      </c>
      <c r="C14" s="79"/>
      <c r="D14" s="79"/>
      <c r="E14" s="79"/>
      <c r="F14" s="41"/>
    </row>
    <row r="15" spans="1:9" s="42" customFormat="1" ht="24" customHeight="1" x14ac:dyDescent="0.3">
      <c r="B15" s="45" t="s">
        <v>3</v>
      </c>
      <c r="C15" s="46" t="s">
        <v>4</v>
      </c>
      <c r="D15" s="43"/>
      <c r="E15" s="43"/>
    </row>
    <row r="16" spans="1:9" s="42" customFormat="1" ht="24" customHeight="1" x14ac:dyDescent="0.3">
      <c r="B16" s="45" t="s">
        <v>5</v>
      </c>
      <c r="C16" s="47">
        <v>0</v>
      </c>
      <c r="D16" s="43"/>
      <c r="E16" s="43"/>
    </row>
    <row r="17" spans="1:5" s="42" customFormat="1" ht="24" customHeight="1" x14ac:dyDescent="0.3">
      <c r="B17" s="48"/>
      <c r="C17" s="48"/>
      <c r="D17" s="48"/>
      <c r="E17" s="48"/>
    </row>
    <row r="18" spans="1:5" s="42" customFormat="1" ht="16.2" x14ac:dyDescent="0.3">
      <c r="A18" s="39"/>
      <c r="B18" s="78" t="s">
        <v>6</v>
      </c>
      <c r="C18" s="78"/>
      <c r="D18" s="78"/>
      <c r="E18" s="78"/>
    </row>
    <row r="19" spans="1:5" s="42" customFormat="1" ht="111.75" customHeight="1" x14ac:dyDescent="0.3">
      <c r="B19" s="85" t="s">
        <v>7</v>
      </c>
      <c r="C19" s="85"/>
      <c r="D19" s="85"/>
      <c r="E19" s="85"/>
    </row>
    <row r="20" spans="1:5" s="42" customFormat="1" ht="24" customHeight="1" x14ac:dyDescent="0.3">
      <c r="B20" s="86" t="s">
        <v>8</v>
      </c>
      <c r="C20" s="86"/>
      <c r="D20" s="43"/>
      <c r="E20" s="43"/>
    </row>
    <row r="21" spans="1:5" s="42" customFormat="1" ht="24" customHeight="1" x14ac:dyDescent="0.3">
      <c r="B21" s="43"/>
      <c r="C21" s="43"/>
      <c r="D21" s="43"/>
      <c r="E21" s="43"/>
    </row>
    <row r="22" spans="1:5" s="42" customFormat="1" ht="24" customHeight="1" x14ac:dyDescent="0.3">
      <c r="B22" s="56" t="s">
        <v>9</v>
      </c>
      <c r="C22" s="57">
        <f ca="1">COUNTIFS(Data!L:L,FALSE,Data!B:B,0)</f>
        <v>0</v>
      </c>
      <c r="D22" s="43"/>
      <c r="E22" s="43"/>
    </row>
    <row r="23" spans="1:5" s="42" customFormat="1" ht="24" customHeight="1" x14ac:dyDescent="0.3">
      <c r="B23" s="56" t="s">
        <v>10</v>
      </c>
      <c r="C23" s="57">
        <f ca="1">COUNTIFS(Data!L:L,FALSE,Data!B:B,"&gt;0")</f>
        <v>0</v>
      </c>
      <c r="D23" s="43"/>
      <c r="E23" s="43"/>
    </row>
    <row r="24" spans="1:5" s="42" customFormat="1" ht="24" customHeight="1" x14ac:dyDescent="0.3">
      <c r="B24" s="56" t="s">
        <v>11</v>
      </c>
      <c r="C24" s="57">
        <f ca="1">COUNTIFS(Data!L:L,FALSE)</f>
        <v>0</v>
      </c>
      <c r="D24" s="43"/>
      <c r="E24" s="43"/>
    </row>
    <row r="25" spans="1:5" s="42" customFormat="1" x14ac:dyDescent="0.3">
      <c r="B25" s="78"/>
      <c r="C25" s="78"/>
      <c r="D25" s="78"/>
      <c r="E25" s="78"/>
    </row>
    <row r="26" spans="1:5" s="42" customFormat="1" x14ac:dyDescent="0.3">
      <c r="B26" s="78"/>
      <c r="C26" s="78"/>
      <c r="D26" s="78"/>
      <c r="E26" s="78"/>
    </row>
    <row r="27" spans="1:5" s="42" customFormat="1" ht="24" customHeight="1" x14ac:dyDescent="0.3">
      <c r="B27" s="74" t="s">
        <v>12</v>
      </c>
      <c r="C27" s="38"/>
      <c r="D27" s="43"/>
      <c r="E27" s="43"/>
    </row>
    <row r="28" spans="1:5" s="42" customFormat="1" x14ac:dyDescent="0.3">
      <c r="B28" s="49"/>
    </row>
    <row r="29" spans="1:5" s="42" customFormat="1" ht="32.1" customHeight="1" x14ac:dyDescent="0.3">
      <c r="B29" s="78" t="s">
        <v>13</v>
      </c>
      <c r="C29" s="78"/>
      <c r="D29" s="78"/>
      <c r="E29" s="78"/>
    </row>
    <row r="30" spans="1:5" s="42" customFormat="1" ht="24" customHeight="1" x14ac:dyDescent="0.3">
      <c r="B30" s="43" t="s">
        <v>14</v>
      </c>
      <c r="C30" s="52" t="str">
        <f ca="1">IF(OR(ISBLANK($C$15),ISBLANK($C$16),ISBLANK($C$24),$C$24=0),"-",'Results|NH Score'!$F$4)</f>
        <v>-</v>
      </c>
      <c r="D30" s="43"/>
      <c r="E30" s="43"/>
    </row>
    <row r="31" spans="1:5" s="42" customFormat="1" ht="24" customHeight="1" x14ac:dyDescent="0.3">
      <c r="B31" s="43" t="s">
        <v>15</v>
      </c>
      <c r="C31" s="52" t="str">
        <f ca="1">IF(OR(ISBLANK($C$15),ISBLANK($C$16),ISBLANK($C$24),$C$24=0),"-",'Results|NH Score'!$F$8)</f>
        <v>-</v>
      </c>
      <c r="D31" s="43"/>
      <c r="E31" s="43"/>
    </row>
    <row r="32" spans="1:5" s="42" customFormat="1" ht="24" customHeight="1" x14ac:dyDescent="0.3">
      <c r="B32" s="43" t="s">
        <v>16</v>
      </c>
      <c r="C32" s="53" t="str">
        <f ca="1">IF(OR(ISBLANK($C$15),ISBLANK($C$16),ISBLANK($C$24),$C$24=0),"-",ROUND(100*(C31-C30),1))</f>
        <v>-</v>
      </c>
      <c r="D32" s="43"/>
      <c r="E32" s="43"/>
    </row>
    <row r="33" spans="2:5" s="42" customFormat="1" ht="24" customHeight="1" x14ac:dyDescent="0.3">
      <c r="B33" s="43" t="s">
        <v>17</v>
      </c>
      <c r="C33" s="52" t="str">
        <f ca="1">IF(OR(ISBLANK($C$15),ISBLANK($C$16),ISBLANK($C$24),$C$24=0),"-",($C$31-$C$30)/$C$30)</f>
        <v>-</v>
      </c>
      <c r="D33" s="43"/>
      <c r="E33" s="43"/>
    </row>
    <row r="34" spans="2:5" s="42" customFormat="1" ht="24" customHeight="1" x14ac:dyDescent="0.3">
      <c r="B34" s="43"/>
      <c r="C34" s="50"/>
      <c r="D34" s="43"/>
      <c r="E34" s="43"/>
    </row>
    <row r="35" spans="2:5" s="42" customFormat="1" ht="32.1" customHeight="1" x14ac:dyDescent="0.3">
      <c r="B35" s="78" t="s">
        <v>18</v>
      </c>
      <c r="C35" s="78"/>
      <c r="D35" s="78"/>
      <c r="E35" s="78"/>
    </row>
    <row r="36" spans="2:5" s="42" customFormat="1" ht="24" customHeight="1" x14ac:dyDescent="0.3">
      <c r="B36" s="43" t="s">
        <v>19</v>
      </c>
      <c r="C36" s="54" t="str">
        <f ca="1">IF(OR(ISBLANK($C$15),ISBLANK($C$16),ISBLANK($C$24),$C$24=0,$C$30&lt;$C$31),"-",'Results|NH Score'!B12)</f>
        <v>-</v>
      </c>
      <c r="D36" s="43"/>
      <c r="E36" s="43"/>
    </row>
    <row r="37" spans="2:5" s="42" customFormat="1" ht="24" customHeight="1" x14ac:dyDescent="0.3">
      <c r="B37" s="43" t="s">
        <v>20</v>
      </c>
      <c r="C37" s="54" t="str">
        <f ca="1">IF(OR(ISBLANK($C$15),ISBLANK($C$16),ISBLANK($C$24),$C$24=0,$C$30&lt;$C$31),"-",'Results|NH Score'!B13)</f>
        <v>-</v>
      </c>
      <c r="D37" s="43"/>
      <c r="E37" s="43"/>
    </row>
    <row r="38" spans="2:5" s="42" customFormat="1" ht="24" customHeight="1" x14ac:dyDescent="0.3">
      <c r="B38" s="43" t="s">
        <v>21</v>
      </c>
      <c r="C38" s="54" t="str">
        <f ca="1">IF(OR(ISBLANK($C$15),ISBLANK($C$16),ISBLANK($C$24),$C$24=0,$C$30&lt;$C$31),"-",C37-C36)</f>
        <v>-</v>
      </c>
      <c r="D38" s="43"/>
      <c r="E38" s="43"/>
    </row>
    <row r="39" spans="2:5" s="42" customFormat="1" ht="24" customHeight="1" x14ac:dyDescent="0.3">
      <c r="B39" s="43" t="s">
        <v>22</v>
      </c>
      <c r="C39" s="52" t="str">
        <f ca="1">IF(OR(ISBLANK($C$15),ISBLANK($C$16),ISBLANK($C$24),$C$24=0,$C$30&lt;$C$31),"-",C38/C36)</f>
        <v>-</v>
      </c>
      <c r="D39" s="43"/>
      <c r="E39" s="43"/>
    </row>
    <row r="40" spans="2:5" s="42" customFormat="1" ht="23.7" customHeight="1" x14ac:dyDescent="0.3">
      <c r="B40" s="43" t="str">
        <f>"Average Cost of Medicaid-Funded Nursing Home Care"&amp;IF(ISBLANK(C15),""," in "&amp;INDEX(Key!$K$2:$K$58,MATCH('Instructions and Results'!$C$15,Key!$J$2:$J$58,0)))</f>
        <v>Average Cost of Medicaid-Funded Nursing Home Care in Alaska</v>
      </c>
      <c r="C40" s="55" t="str">
        <f ca="1">IF(OR(ISBLANK($C$15),ISBLANK($C$16),ISBLANK($C$24),$C$24=0,$C$30&lt;$C$31),"-",'Results|NH Score'!$B$10)</f>
        <v>-</v>
      </c>
      <c r="D40" s="43"/>
      <c r="E40" s="43"/>
    </row>
    <row r="41" spans="2:5" s="42" customFormat="1" ht="23.7" customHeight="1" x14ac:dyDescent="0.3">
      <c r="B41" s="43" t="s">
        <v>23</v>
      </c>
      <c r="C41" s="55" t="str">
        <f ca="1">IF(OR(ISBLANK($C$15),ISBLANK($C$16),ISBLANK($C$24),$C$24=0,$C$30&lt;$C$31),"-",'Results|NH Score'!$B$16)</f>
        <v>-</v>
      </c>
      <c r="D41" s="43"/>
      <c r="E41" s="43"/>
    </row>
    <row r="42" spans="2:5" s="42" customFormat="1" ht="24" customHeight="1" x14ac:dyDescent="0.3">
      <c r="B42" s="43"/>
      <c r="C42" s="51"/>
      <c r="D42" s="43"/>
      <c r="E42" s="43"/>
    </row>
    <row r="43" spans="2:5" s="42" customFormat="1" ht="24" customHeight="1" x14ac:dyDescent="0.3">
      <c r="B43" s="29" t="s">
        <v>24</v>
      </c>
      <c r="C43" s="51"/>
      <c r="D43" s="43"/>
      <c r="E43" s="43"/>
    </row>
    <row r="44" spans="2:5" s="42" customFormat="1" ht="75" customHeight="1" x14ac:dyDescent="0.3">
      <c r="B44" s="83" t="str">
        <f ca="1">IF($C$30&lt;=$C$31,
Key!$M$2,
"People who received nonmedical volunteer assistance were lonely at a rate of "&amp;TEXT(ROUND($C$31*100,1),"0.0")&amp;"%, versus "&amp;TEXT(ROUND($C$30*100,1),"0.0")&amp;"% for people who have not yet received services, a "&amp;TEXT(ABS(ROUND($C$32,1)),"0.0")&amp;" percentage point difference. Decreased loneliness among care recipients is associated with an estimated "&amp;TEXT(ROUND(ABS($C$39*100),1),"0.0")&amp;"% lower chance of nursing home placement within four years. As a result, one year of nonmedical volunteer assistance is associated with $"&amp;TEXT(ROUND($C$41,1),"#,###")&amp;" in Medicaid savings.")</f>
        <v>Survey data did not indicate that people who received nonmedical volunteer assistance from your organization felt less lonely than people who did not. Therefore, measuring the cost savings associated with reduced nursing home utilization was impossible.</v>
      </c>
      <c r="C44" s="83"/>
      <c r="D44" s="83"/>
      <c r="E44" s="83"/>
    </row>
  </sheetData>
  <sheetProtection algorithmName="SHA-512" hashValue="oQimSfH5k9VW2BAO9uwdJkCyxushN5kBHJo7fqC6fjQnxhFvJTQEz+/No54xPIkgtU63d6L72UYMyTAjPTYhTA==" saltValue="WpnM+NhK8XzCDbBFcGuWVg==" spinCount="100000" sheet="1" objects="1" scenarios="1"/>
  <mergeCells count="10">
    <mergeCell ref="B44:E44"/>
    <mergeCell ref="B35:E35"/>
    <mergeCell ref="B14:E14"/>
    <mergeCell ref="B13:E13"/>
    <mergeCell ref="B29:E29"/>
    <mergeCell ref="B26:E26"/>
    <mergeCell ref="B18:E18"/>
    <mergeCell ref="B19:E19"/>
    <mergeCell ref="B25:E25"/>
    <mergeCell ref="B20:C20"/>
  </mergeCells>
  <dataValidations count="1">
    <dataValidation type="whole" allowBlank="1" showErrorMessage="1" errorTitle="Error" error="Please enter a whole number. " prompt="Please enter a whole number." sqref="C16 C22:C24" xr:uid="{73A0D98D-663E-4BB2-AB89-273EADEFC9E9}">
      <formula1>0</formula1>
      <formula2>100000</formula2>
    </dataValidation>
  </dataValidations>
  <hyperlinks>
    <hyperlink ref="B20:C20" location="'Survey Data'!B3" display="Click Here to Enter Survey Data" xr:uid="{AF8234AE-0569-481D-B3FE-4B744A655E4E}"/>
  </hyperlinks>
  <pageMargins left="0.7" right="0.7" top="0.75" bottom="0.75" header="0.3" footer="0.3"/>
  <pageSetup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4C832F-BA2A-4A9B-A082-55918F89AF3F}">
          <x14:formula1>
            <xm:f>'NH Cost by State'!$A$2:$A$52</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F1DCD-F90E-4CEC-8CF4-6EE2457FE097}">
  <sheetPr codeName="Sheet2">
    <tabColor theme="4"/>
    <pageSetUpPr fitToPage="1"/>
  </sheetPr>
  <dimension ref="A1:M702"/>
  <sheetViews>
    <sheetView showGridLines="0" zoomScaleNormal="100" workbookViewId="0">
      <selection activeCell="B3" sqref="B3"/>
    </sheetView>
  </sheetViews>
  <sheetFormatPr defaultColWidth="0" defaultRowHeight="13.2" zeroHeight="1" x14ac:dyDescent="0.2"/>
  <cols>
    <col min="1" max="1" width="4" style="71" customWidth="1"/>
    <col min="2" max="2" width="35.5546875" style="35" customWidth="1"/>
    <col min="3" max="3" width="35.5546875" style="36" customWidth="1"/>
    <col min="4" max="5" width="35.5546875" style="35" customWidth="1"/>
    <col min="6" max="6" width="35.5546875" style="34" customWidth="1"/>
    <col min="7" max="7" width="35.5546875" style="33" customWidth="1"/>
    <col min="8" max="8" width="4" style="71" customWidth="1"/>
    <col min="9" max="13" width="0" style="1" hidden="1" customWidth="1"/>
    <col min="14" max="16384" width="8.6640625" style="1" hidden="1"/>
  </cols>
  <sheetData>
    <row r="1" spans="1:8" s="23" customFormat="1" ht="56.7" customHeight="1" x14ac:dyDescent="0.3">
      <c r="A1" s="70"/>
      <c r="B1" s="76" t="s">
        <v>25</v>
      </c>
      <c r="C1" s="76" t="s">
        <v>26</v>
      </c>
      <c r="D1" s="76" t="s">
        <v>27</v>
      </c>
      <c r="E1" s="76" t="s">
        <v>28</v>
      </c>
      <c r="F1" s="76" t="s">
        <v>29</v>
      </c>
      <c r="G1" s="76" t="s">
        <v>30</v>
      </c>
      <c r="H1" s="70"/>
    </row>
    <row r="2" spans="1:8" s="23" customFormat="1" ht="12" hidden="1" x14ac:dyDescent="0.2">
      <c r="A2" s="70"/>
      <c r="H2" s="70"/>
    </row>
    <row r="3" spans="1:8" s="71" customFormat="1" x14ac:dyDescent="0.2">
      <c r="B3" s="35"/>
      <c r="C3" s="36"/>
      <c r="D3" s="35"/>
      <c r="E3" s="35"/>
      <c r="F3" s="34"/>
      <c r="G3" s="33"/>
    </row>
    <row r="4" spans="1:8" s="71" customFormat="1" x14ac:dyDescent="0.2">
      <c r="B4" s="35"/>
      <c r="C4" s="36"/>
      <c r="D4" s="35"/>
      <c r="E4" s="35"/>
      <c r="F4" s="34"/>
      <c r="G4" s="33"/>
    </row>
    <row r="5" spans="1:8" s="71" customFormat="1" x14ac:dyDescent="0.2">
      <c r="B5" s="35"/>
      <c r="C5" s="36"/>
      <c r="D5" s="35"/>
      <c r="E5" s="35"/>
      <c r="F5" s="34"/>
      <c r="G5" s="33"/>
    </row>
    <row r="6" spans="1:8" s="71" customFormat="1" x14ac:dyDescent="0.2">
      <c r="B6" s="35"/>
      <c r="C6" s="36"/>
      <c r="D6" s="35"/>
      <c r="E6" s="35"/>
      <c r="F6" s="34"/>
      <c r="G6" s="33"/>
    </row>
    <row r="7" spans="1:8" s="71" customFormat="1" x14ac:dyDescent="0.2">
      <c r="B7" s="35"/>
      <c r="C7" s="36"/>
      <c r="D7" s="35"/>
      <c r="E7" s="35"/>
      <c r="F7" s="34"/>
      <c r="G7" s="33"/>
    </row>
    <row r="8" spans="1:8" s="71" customFormat="1" x14ac:dyDescent="0.2">
      <c r="B8" s="35"/>
      <c r="C8" s="36"/>
      <c r="D8" s="35"/>
      <c r="E8" s="35"/>
      <c r="F8" s="34"/>
      <c r="G8" s="33"/>
    </row>
    <row r="9" spans="1:8" s="71" customFormat="1" x14ac:dyDescent="0.2">
      <c r="B9" s="35"/>
      <c r="C9" s="36"/>
      <c r="D9" s="36"/>
      <c r="E9" s="35"/>
      <c r="F9" s="34"/>
      <c r="G9" s="33"/>
    </row>
    <row r="10" spans="1:8" s="71" customFormat="1" x14ac:dyDescent="0.2">
      <c r="B10" s="35"/>
      <c r="C10" s="36"/>
      <c r="D10" s="35"/>
      <c r="E10" s="35"/>
      <c r="F10" s="34"/>
      <c r="G10" s="33"/>
    </row>
    <row r="11" spans="1:8" s="71" customFormat="1" x14ac:dyDescent="0.2">
      <c r="B11" s="35"/>
      <c r="C11" s="36"/>
      <c r="D11" s="35"/>
      <c r="E11" s="35"/>
      <c r="F11" s="34"/>
      <c r="G11" s="33"/>
    </row>
    <row r="12" spans="1:8" s="71" customFormat="1" x14ac:dyDescent="0.2">
      <c r="B12" s="35"/>
      <c r="C12" s="36"/>
      <c r="D12" s="35"/>
      <c r="E12" s="35"/>
      <c r="F12" s="34"/>
      <c r="G12" s="33"/>
    </row>
    <row r="13" spans="1:8" s="71" customFormat="1" x14ac:dyDescent="0.2">
      <c r="B13" s="35"/>
      <c r="C13" s="36"/>
      <c r="D13" s="35"/>
      <c r="E13" s="35"/>
      <c r="F13" s="34"/>
      <c r="G13" s="33"/>
    </row>
    <row r="14" spans="1:8" s="71" customFormat="1" x14ac:dyDescent="0.2">
      <c r="B14" s="35"/>
      <c r="C14" s="36"/>
      <c r="D14" s="35"/>
      <c r="E14" s="35"/>
      <c r="F14" s="34"/>
      <c r="G14" s="33"/>
    </row>
    <row r="15" spans="1:8" s="71" customFormat="1" x14ac:dyDescent="0.2">
      <c r="B15" s="35"/>
      <c r="C15" s="36"/>
      <c r="D15" s="35"/>
      <c r="E15" s="35"/>
      <c r="F15" s="34"/>
      <c r="G15" s="33"/>
    </row>
    <row r="16" spans="1:8" s="71" customFormat="1" x14ac:dyDescent="0.2">
      <c r="B16" s="35"/>
      <c r="C16" s="36"/>
      <c r="D16" s="35"/>
      <c r="E16" s="35"/>
      <c r="F16" s="34"/>
      <c r="G16" s="33"/>
    </row>
    <row r="17" spans="2:7" s="71" customFormat="1" x14ac:dyDescent="0.2">
      <c r="B17" s="35"/>
      <c r="C17" s="36"/>
      <c r="D17" s="36"/>
      <c r="E17" s="36"/>
      <c r="F17" s="34"/>
      <c r="G17" s="33"/>
    </row>
    <row r="18" spans="2:7" s="71" customFormat="1" x14ac:dyDescent="0.2">
      <c r="B18" s="35"/>
      <c r="C18" s="36"/>
      <c r="D18" s="36"/>
      <c r="E18" s="36"/>
      <c r="F18" s="34"/>
      <c r="G18" s="33"/>
    </row>
    <row r="19" spans="2:7" s="71" customFormat="1" x14ac:dyDescent="0.2">
      <c r="B19" s="35"/>
      <c r="C19" s="36"/>
      <c r="D19" s="36"/>
      <c r="E19" s="36"/>
      <c r="F19" s="34"/>
      <c r="G19" s="33"/>
    </row>
    <row r="20" spans="2:7" s="71" customFormat="1" x14ac:dyDescent="0.2">
      <c r="B20" s="35"/>
      <c r="C20" s="36"/>
      <c r="D20" s="36"/>
      <c r="E20" s="36"/>
      <c r="F20" s="34"/>
      <c r="G20" s="33"/>
    </row>
    <row r="21" spans="2:7" s="71" customFormat="1" x14ac:dyDescent="0.2">
      <c r="B21" s="35"/>
      <c r="C21" s="36"/>
      <c r="D21" s="36"/>
      <c r="E21" s="36"/>
      <c r="F21" s="34"/>
      <c r="G21" s="33"/>
    </row>
    <row r="22" spans="2:7" s="71" customFormat="1" x14ac:dyDescent="0.2">
      <c r="B22" s="35"/>
      <c r="C22" s="36"/>
      <c r="D22" s="35"/>
      <c r="E22" s="35"/>
      <c r="F22" s="34"/>
      <c r="G22" s="33"/>
    </row>
    <row r="23" spans="2:7" s="71" customFormat="1" x14ac:dyDescent="0.2">
      <c r="B23" s="35"/>
      <c r="C23" s="36"/>
      <c r="D23" s="35"/>
      <c r="E23" s="35"/>
      <c r="F23" s="34"/>
      <c r="G23" s="33"/>
    </row>
    <row r="24" spans="2:7" s="71" customFormat="1" x14ac:dyDescent="0.2">
      <c r="B24" s="35"/>
      <c r="C24" s="36"/>
      <c r="D24" s="35"/>
      <c r="E24" s="35"/>
      <c r="F24" s="34"/>
      <c r="G24" s="33"/>
    </row>
    <row r="25" spans="2:7" s="71" customFormat="1" x14ac:dyDescent="0.2">
      <c r="B25" s="35"/>
      <c r="C25" s="36"/>
      <c r="D25" s="35"/>
      <c r="E25" s="35"/>
      <c r="F25" s="34"/>
      <c r="G25" s="33"/>
    </row>
    <row r="26" spans="2:7" s="71" customFormat="1" x14ac:dyDescent="0.2">
      <c r="B26" s="35"/>
      <c r="C26" s="36"/>
      <c r="D26" s="35"/>
      <c r="E26" s="35"/>
      <c r="F26" s="34"/>
      <c r="G26" s="33"/>
    </row>
    <row r="27" spans="2:7" s="71" customFormat="1" x14ac:dyDescent="0.2">
      <c r="B27" s="35"/>
      <c r="C27" s="36"/>
      <c r="D27" s="35"/>
      <c r="E27" s="35"/>
      <c r="F27" s="34"/>
      <c r="G27" s="33"/>
    </row>
    <row r="28" spans="2:7" s="71" customFormat="1" x14ac:dyDescent="0.2">
      <c r="B28" s="35"/>
      <c r="C28" s="36"/>
      <c r="D28" s="36"/>
      <c r="E28" s="36"/>
      <c r="F28" s="34"/>
      <c r="G28" s="33"/>
    </row>
    <row r="29" spans="2:7" s="71" customFormat="1" x14ac:dyDescent="0.2">
      <c r="B29" s="35"/>
      <c r="C29" s="36"/>
      <c r="D29" s="35"/>
      <c r="E29" s="35"/>
      <c r="F29" s="34"/>
      <c r="G29" s="33"/>
    </row>
    <row r="30" spans="2:7" s="71" customFormat="1" x14ac:dyDescent="0.2">
      <c r="B30" s="35"/>
      <c r="C30" s="36"/>
      <c r="D30" s="35"/>
      <c r="E30" s="35"/>
      <c r="F30" s="34"/>
      <c r="G30" s="33"/>
    </row>
    <row r="31" spans="2:7" s="71" customFormat="1" x14ac:dyDescent="0.2">
      <c r="B31" s="35"/>
      <c r="C31" s="36"/>
      <c r="D31" s="35"/>
      <c r="E31" s="36"/>
      <c r="F31" s="34"/>
      <c r="G31" s="33"/>
    </row>
    <row r="32" spans="2:7" s="71" customFormat="1" x14ac:dyDescent="0.2">
      <c r="B32" s="35"/>
      <c r="C32" s="36"/>
      <c r="D32" s="35"/>
      <c r="E32" s="35"/>
      <c r="F32" s="34"/>
      <c r="G32" s="33"/>
    </row>
    <row r="33" spans="2:7" s="71" customFormat="1" x14ac:dyDescent="0.2">
      <c r="B33" s="35"/>
      <c r="C33" s="36"/>
      <c r="D33" s="35"/>
      <c r="E33" s="36"/>
      <c r="F33" s="34"/>
      <c r="G33" s="33"/>
    </row>
    <row r="34" spans="2:7" s="71" customFormat="1" x14ac:dyDescent="0.2">
      <c r="B34" s="35"/>
      <c r="C34" s="36"/>
      <c r="D34" s="35"/>
      <c r="E34" s="35"/>
      <c r="F34" s="34"/>
      <c r="G34" s="33"/>
    </row>
    <row r="35" spans="2:7" s="71" customFormat="1" x14ac:dyDescent="0.2">
      <c r="B35" s="35"/>
      <c r="C35" s="36"/>
      <c r="D35" s="35"/>
      <c r="E35" s="35"/>
      <c r="F35" s="34"/>
      <c r="G35" s="33"/>
    </row>
    <row r="36" spans="2:7" s="71" customFormat="1" x14ac:dyDescent="0.2">
      <c r="B36" s="35"/>
      <c r="C36" s="36"/>
      <c r="D36" s="35"/>
      <c r="E36" s="35"/>
      <c r="F36" s="34"/>
      <c r="G36" s="33"/>
    </row>
    <row r="37" spans="2:7" s="71" customFormat="1" x14ac:dyDescent="0.2">
      <c r="B37" s="35"/>
      <c r="C37" s="36"/>
      <c r="D37" s="35"/>
      <c r="E37" s="35"/>
      <c r="F37" s="34"/>
      <c r="G37" s="33"/>
    </row>
    <row r="38" spans="2:7" s="71" customFormat="1" x14ac:dyDescent="0.2">
      <c r="B38" s="35"/>
      <c r="C38" s="36"/>
      <c r="D38" s="35"/>
      <c r="E38" s="35"/>
      <c r="F38" s="34"/>
      <c r="G38" s="33"/>
    </row>
    <row r="39" spans="2:7" s="71" customFormat="1" x14ac:dyDescent="0.2">
      <c r="B39" s="35"/>
      <c r="C39" s="36"/>
      <c r="D39" s="35"/>
      <c r="E39" s="36"/>
      <c r="F39" s="34"/>
      <c r="G39" s="33"/>
    </row>
    <row r="40" spans="2:7" s="71" customFormat="1" x14ac:dyDescent="0.2">
      <c r="B40" s="35"/>
      <c r="C40" s="36"/>
      <c r="D40" s="35"/>
      <c r="E40" s="35"/>
      <c r="F40" s="34"/>
      <c r="G40" s="33"/>
    </row>
    <row r="41" spans="2:7" s="71" customFormat="1" x14ac:dyDescent="0.2">
      <c r="B41" s="35"/>
      <c r="C41" s="36"/>
      <c r="D41" s="36"/>
      <c r="E41" s="36"/>
      <c r="F41" s="34"/>
      <c r="G41" s="33"/>
    </row>
    <row r="42" spans="2:7" s="71" customFormat="1" x14ac:dyDescent="0.2">
      <c r="B42" s="35"/>
      <c r="C42" s="36"/>
      <c r="D42" s="35"/>
      <c r="E42" s="35"/>
      <c r="F42" s="34"/>
      <c r="G42" s="33"/>
    </row>
    <row r="43" spans="2:7" s="71" customFormat="1" x14ac:dyDescent="0.2">
      <c r="B43" s="35"/>
      <c r="C43" s="36"/>
      <c r="D43" s="35"/>
      <c r="E43" s="35"/>
      <c r="F43" s="34"/>
      <c r="G43" s="33"/>
    </row>
    <row r="44" spans="2:7" s="71" customFormat="1" x14ac:dyDescent="0.2">
      <c r="B44" s="35"/>
      <c r="C44" s="36"/>
      <c r="D44" s="36"/>
      <c r="E44" s="35"/>
      <c r="F44" s="34"/>
      <c r="G44" s="33"/>
    </row>
    <row r="45" spans="2:7" s="71" customFormat="1" x14ac:dyDescent="0.2">
      <c r="B45" s="35"/>
      <c r="C45" s="36"/>
      <c r="D45" s="36"/>
      <c r="E45" s="36"/>
      <c r="F45" s="34"/>
      <c r="G45" s="33"/>
    </row>
    <row r="46" spans="2:7" s="71" customFormat="1" x14ac:dyDescent="0.2">
      <c r="B46" s="35"/>
      <c r="C46" s="36"/>
      <c r="D46" s="35"/>
      <c r="E46" s="35"/>
      <c r="F46" s="34"/>
      <c r="G46" s="33"/>
    </row>
    <row r="47" spans="2:7" s="71" customFormat="1" x14ac:dyDescent="0.2">
      <c r="B47" s="35"/>
      <c r="C47" s="36"/>
      <c r="D47" s="35"/>
      <c r="E47" s="35"/>
      <c r="F47" s="34"/>
      <c r="G47" s="33"/>
    </row>
    <row r="48" spans="2:7" s="71" customFormat="1" x14ac:dyDescent="0.2">
      <c r="B48" s="35"/>
      <c r="C48" s="36"/>
      <c r="D48" s="35"/>
      <c r="E48" s="35"/>
      <c r="F48" s="34"/>
      <c r="G48" s="33"/>
    </row>
    <row r="49" spans="2:7" s="71" customFormat="1" x14ac:dyDescent="0.2">
      <c r="B49" s="35"/>
      <c r="C49" s="36"/>
      <c r="D49" s="35"/>
      <c r="E49" s="35"/>
      <c r="F49" s="34"/>
      <c r="G49" s="33"/>
    </row>
    <row r="50" spans="2:7" s="71" customFormat="1" x14ac:dyDescent="0.2">
      <c r="B50" s="35"/>
      <c r="C50" s="36"/>
      <c r="D50" s="35"/>
      <c r="E50" s="35"/>
      <c r="F50" s="34"/>
      <c r="G50" s="33"/>
    </row>
    <row r="51" spans="2:7" s="71" customFormat="1" x14ac:dyDescent="0.2">
      <c r="B51" s="35"/>
      <c r="C51" s="36"/>
      <c r="D51" s="36"/>
      <c r="E51" s="36"/>
      <c r="F51" s="34"/>
      <c r="G51" s="33"/>
    </row>
    <row r="52" spans="2:7" s="71" customFormat="1" x14ac:dyDescent="0.2">
      <c r="B52" s="35"/>
      <c r="C52" s="36"/>
      <c r="D52" s="35"/>
      <c r="E52" s="35"/>
      <c r="F52" s="34"/>
      <c r="G52" s="33"/>
    </row>
    <row r="53" spans="2:7" s="71" customFormat="1" x14ac:dyDescent="0.2">
      <c r="B53" s="37"/>
      <c r="C53" s="36"/>
      <c r="D53" s="35"/>
      <c r="E53" s="35"/>
      <c r="F53" s="34"/>
      <c r="G53" s="33"/>
    </row>
    <row r="54" spans="2:7" s="71" customFormat="1" x14ac:dyDescent="0.2">
      <c r="B54" s="35"/>
      <c r="C54" s="36"/>
      <c r="D54" s="35"/>
      <c r="E54" s="35"/>
      <c r="F54" s="34"/>
      <c r="G54" s="33"/>
    </row>
    <row r="55" spans="2:7" s="71" customFormat="1" x14ac:dyDescent="0.2">
      <c r="B55" s="35"/>
      <c r="C55" s="36"/>
      <c r="D55" s="35"/>
      <c r="E55" s="35"/>
      <c r="F55" s="34"/>
      <c r="G55" s="33"/>
    </row>
    <row r="56" spans="2:7" s="71" customFormat="1" x14ac:dyDescent="0.2">
      <c r="B56" s="35"/>
      <c r="C56" s="36"/>
      <c r="D56" s="35"/>
      <c r="E56" s="35"/>
      <c r="F56" s="34"/>
      <c r="G56" s="33"/>
    </row>
    <row r="57" spans="2:7" s="71" customFormat="1" x14ac:dyDescent="0.2">
      <c r="B57" s="35"/>
      <c r="C57" s="36"/>
      <c r="D57" s="35"/>
      <c r="E57" s="35"/>
      <c r="F57" s="34"/>
      <c r="G57" s="33"/>
    </row>
    <row r="58" spans="2:7" s="71" customFormat="1" x14ac:dyDescent="0.2">
      <c r="B58" s="35"/>
      <c r="C58" s="36"/>
      <c r="D58" s="35"/>
      <c r="E58" s="35"/>
      <c r="F58" s="34"/>
      <c r="G58" s="33"/>
    </row>
    <row r="59" spans="2:7" s="71" customFormat="1" x14ac:dyDescent="0.2">
      <c r="B59" s="35"/>
      <c r="C59" s="36"/>
      <c r="D59" s="35"/>
      <c r="E59" s="35"/>
      <c r="F59" s="34"/>
      <c r="G59" s="33"/>
    </row>
    <row r="60" spans="2:7" s="71" customFormat="1" x14ac:dyDescent="0.2">
      <c r="B60" s="35"/>
      <c r="C60" s="36"/>
      <c r="D60" s="35"/>
      <c r="E60" s="35"/>
      <c r="F60" s="34"/>
      <c r="G60" s="33"/>
    </row>
    <row r="61" spans="2:7" s="71" customFormat="1" x14ac:dyDescent="0.2">
      <c r="B61" s="35"/>
      <c r="C61" s="36"/>
      <c r="D61" s="35"/>
      <c r="E61" s="35"/>
      <c r="F61" s="34"/>
      <c r="G61" s="33"/>
    </row>
    <row r="62" spans="2:7" s="71" customFormat="1" x14ac:dyDescent="0.2">
      <c r="B62" s="35"/>
      <c r="C62" s="36"/>
      <c r="D62" s="35"/>
      <c r="E62" s="35"/>
      <c r="F62" s="34"/>
      <c r="G62" s="33"/>
    </row>
    <row r="63" spans="2:7" s="71" customFormat="1" x14ac:dyDescent="0.2">
      <c r="B63" s="35"/>
      <c r="C63" s="36"/>
      <c r="D63" s="35"/>
      <c r="E63" s="35"/>
      <c r="F63" s="34"/>
      <c r="G63" s="33"/>
    </row>
    <row r="64" spans="2:7" s="71" customFormat="1" x14ac:dyDescent="0.2">
      <c r="B64" s="35"/>
      <c r="C64" s="36"/>
      <c r="D64" s="35"/>
      <c r="E64" s="35"/>
      <c r="F64" s="34"/>
      <c r="G64" s="33"/>
    </row>
    <row r="65" spans="2:7" s="71" customFormat="1" x14ac:dyDescent="0.2">
      <c r="B65" s="35"/>
      <c r="C65" s="36"/>
      <c r="D65" s="36"/>
      <c r="E65" s="36"/>
      <c r="F65" s="34"/>
      <c r="G65" s="33"/>
    </row>
    <row r="66" spans="2:7" s="71" customFormat="1" x14ac:dyDescent="0.2">
      <c r="B66" s="35"/>
      <c r="C66" s="36"/>
      <c r="D66" s="35"/>
      <c r="E66" s="35"/>
      <c r="F66" s="34"/>
      <c r="G66" s="33"/>
    </row>
    <row r="67" spans="2:7" s="71" customFormat="1" x14ac:dyDescent="0.2">
      <c r="B67" s="35"/>
      <c r="C67" s="36"/>
      <c r="D67" s="35"/>
      <c r="E67" s="35"/>
      <c r="F67" s="34"/>
      <c r="G67" s="33"/>
    </row>
    <row r="68" spans="2:7" s="71" customFormat="1" x14ac:dyDescent="0.2">
      <c r="B68" s="35"/>
      <c r="C68" s="36"/>
      <c r="D68" s="35"/>
      <c r="E68" s="35"/>
      <c r="F68" s="34"/>
      <c r="G68" s="33"/>
    </row>
    <row r="69" spans="2:7" s="71" customFormat="1" x14ac:dyDescent="0.2">
      <c r="B69" s="35"/>
      <c r="C69" s="36"/>
      <c r="D69" s="35"/>
      <c r="E69" s="35"/>
      <c r="F69" s="34"/>
      <c r="G69" s="33"/>
    </row>
    <row r="70" spans="2:7" s="71" customFormat="1" x14ac:dyDescent="0.2">
      <c r="B70" s="35"/>
      <c r="C70" s="36"/>
      <c r="D70" s="35"/>
      <c r="E70" s="35"/>
      <c r="F70" s="34"/>
      <c r="G70" s="33"/>
    </row>
    <row r="71" spans="2:7" s="71" customFormat="1" x14ac:dyDescent="0.2">
      <c r="B71" s="35"/>
      <c r="C71" s="36"/>
      <c r="D71" s="35"/>
      <c r="E71" s="35"/>
      <c r="F71" s="34"/>
      <c r="G71" s="33"/>
    </row>
    <row r="72" spans="2:7" s="71" customFormat="1" x14ac:dyDescent="0.2">
      <c r="B72" s="35"/>
      <c r="C72" s="36"/>
      <c r="D72" s="35"/>
      <c r="E72" s="35"/>
      <c r="F72" s="34"/>
      <c r="G72" s="33"/>
    </row>
    <row r="73" spans="2:7" s="71" customFormat="1" x14ac:dyDescent="0.2">
      <c r="B73" s="35"/>
      <c r="C73" s="36"/>
      <c r="D73" s="35"/>
      <c r="E73" s="35"/>
      <c r="F73" s="34"/>
      <c r="G73" s="33"/>
    </row>
    <row r="74" spans="2:7" s="71" customFormat="1" x14ac:dyDescent="0.2">
      <c r="B74" s="35"/>
      <c r="C74" s="36"/>
      <c r="D74" s="35"/>
      <c r="E74" s="35"/>
      <c r="F74" s="34"/>
      <c r="G74" s="33"/>
    </row>
    <row r="75" spans="2:7" s="71" customFormat="1" x14ac:dyDescent="0.2">
      <c r="B75" s="35"/>
      <c r="C75" s="36"/>
      <c r="D75" s="35"/>
      <c r="E75" s="35"/>
      <c r="F75" s="34"/>
      <c r="G75" s="33"/>
    </row>
    <row r="76" spans="2:7" s="71" customFormat="1" x14ac:dyDescent="0.2">
      <c r="B76" s="35"/>
      <c r="C76" s="36"/>
      <c r="D76" s="35"/>
      <c r="E76" s="35"/>
      <c r="F76" s="34"/>
      <c r="G76" s="33"/>
    </row>
    <row r="77" spans="2:7" s="71" customFormat="1" x14ac:dyDescent="0.2">
      <c r="B77" s="35"/>
      <c r="C77" s="36"/>
      <c r="D77" s="35"/>
      <c r="E77" s="35"/>
      <c r="F77" s="34"/>
      <c r="G77" s="33"/>
    </row>
    <row r="78" spans="2:7" s="71" customFormat="1" x14ac:dyDescent="0.2">
      <c r="B78" s="35"/>
      <c r="C78" s="36"/>
      <c r="D78" s="36"/>
      <c r="E78" s="36"/>
      <c r="F78" s="34"/>
      <c r="G78" s="33"/>
    </row>
    <row r="79" spans="2:7" s="71" customFormat="1" x14ac:dyDescent="0.2">
      <c r="B79" s="35"/>
      <c r="C79" s="36"/>
      <c r="D79" s="35"/>
      <c r="E79" s="35"/>
      <c r="F79" s="34"/>
      <c r="G79" s="33"/>
    </row>
    <row r="80" spans="2:7" s="71" customFormat="1" x14ac:dyDescent="0.2">
      <c r="B80" s="35"/>
      <c r="C80" s="36"/>
      <c r="D80" s="35"/>
      <c r="E80" s="36"/>
      <c r="F80" s="34"/>
      <c r="G80" s="33"/>
    </row>
    <row r="81" spans="2:7" s="71" customFormat="1" x14ac:dyDescent="0.2">
      <c r="B81" s="35"/>
      <c r="C81" s="36"/>
      <c r="D81" s="36"/>
      <c r="E81" s="36"/>
      <c r="F81" s="34"/>
      <c r="G81" s="33"/>
    </row>
    <row r="82" spans="2:7" s="71" customFormat="1" x14ac:dyDescent="0.2">
      <c r="B82" s="35"/>
      <c r="C82" s="36"/>
      <c r="D82" s="35"/>
      <c r="E82" s="35"/>
      <c r="F82" s="34"/>
      <c r="G82" s="33"/>
    </row>
    <row r="83" spans="2:7" s="71" customFormat="1" x14ac:dyDescent="0.2">
      <c r="B83" s="35"/>
      <c r="C83" s="36"/>
      <c r="D83" s="36"/>
      <c r="E83" s="36"/>
      <c r="F83" s="34"/>
      <c r="G83" s="33"/>
    </row>
    <row r="84" spans="2:7" s="71" customFormat="1" x14ac:dyDescent="0.2">
      <c r="B84" s="35"/>
      <c r="C84" s="36"/>
      <c r="D84" s="35"/>
      <c r="E84" s="35"/>
      <c r="F84" s="34"/>
      <c r="G84" s="33"/>
    </row>
    <row r="85" spans="2:7" s="71" customFormat="1" x14ac:dyDescent="0.2">
      <c r="B85" s="35"/>
      <c r="C85" s="36"/>
      <c r="D85" s="35"/>
      <c r="E85" s="35"/>
      <c r="F85" s="34"/>
      <c r="G85" s="33"/>
    </row>
    <row r="86" spans="2:7" s="71" customFormat="1" x14ac:dyDescent="0.2">
      <c r="B86" s="35"/>
      <c r="C86" s="36"/>
      <c r="D86" s="35"/>
      <c r="E86" s="35"/>
      <c r="F86" s="34"/>
      <c r="G86" s="33"/>
    </row>
    <row r="87" spans="2:7" s="71" customFormat="1" x14ac:dyDescent="0.2">
      <c r="B87" s="35"/>
      <c r="C87" s="36"/>
      <c r="D87" s="35"/>
      <c r="E87" s="35"/>
      <c r="F87" s="34"/>
      <c r="G87" s="33"/>
    </row>
    <row r="88" spans="2:7" s="71" customFormat="1" x14ac:dyDescent="0.2">
      <c r="B88" s="35"/>
      <c r="C88" s="36"/>
      <c r="D88" s="36"/>
      <c r="E88" s="36"/>
      <c r="F88" s="34"/>
      <c r="G88" s="33"/>
    </row>
    <row r="89" spans="2:7" s="71" customFormat="1" x14ac:dyDescent="0.2">
      <c r="B89" s="35"/>
      <c r="C89" s="36"/>
      <c r="D89" s="35"/>
      <c r="E89" s="35"/>
      <c r="F89" s="34"/>
      <c r="G89" s="33"/>
    </row>
    <row r="90" spans="2:7" s="71" customFormat="1" x14ac:dyDescent="0.2">
      <c r="B90" s="35"/>
      <c r="C90" s="36"/>
      <c r="D90" s="35"/>
      <c r="E90" s="35"/>
      <c r="F90" s="34"/>
      <c r="G90" s="33"/>
    </row>
    <row r="91" spans="2:7" s="71" customFormat="1" x14ac:dyDescent="0.2">
      <c r="B91" s="35"/>
      <c r="C91" s="36"/>
      <c r="D91" s="35"/>
      <c r="E91" s="36"/>
      <c r="F91" s="34"/>
      <c r="G91" s="33"/>
    </row>
    <row r="92" spans="2:7" s="71" customFormat="1" x14ac:dyDescent="0.2">
      <c r="B92" s="35"/>
      <c r="C92" s="36"/>
      <c r="D92" s="36"/>
      <c r="E92" s="36"/>
      <c r="F92" s="34"/>
      <c r="G92" s="33"/>
    </row>
    <row r="93" spans="2:7" s="71" customFormat="1" x14ac:dyDescent="0.2">
      <c r="B93" s="35"/>
      <c r="C93" s="36"/>
      <c r="D93" s="35"/>
      <c r="E93" s="35"/>
      <c r="F93" s="34"/>
      <c r="G93" s="33"/>
    </row>
    <row r="94" spans="2:7" s="71" customFormat="1" x14ac:dyDescent="0.2">
      <c r="B94" s="35"/>
      <c r="C94" s="36"/>
      <c r="D94" s="35"/>
      <c r="E94" s="35"/>
      <c r="F94" s="34"/>
      <c r="G94" s="33"/>
    </row>
    <row r="95" spans="2:7" s="71" customFormat="1" x14ac:dyDescent="0.2">
      <c r="B95" s="35"/>
      <c r="C95" s="36"/>
      <c r="D95" s="35"/>
      <c r="E95" s="35"/>
      <c r="F95" s="34"/>
      <c r="G95" s="33"/>
    </row>
    <row r="96" spans="2:7" s="71" customFormat="1" x14ac:dyDescent="0.2">
      <c r="B96" s="35"/>
      <c r="C96" s="36"/>
      <c r="D96" s="36"/>
      <c r="E96" s="36"/>
      <c r="F96" s="34"/>
      <c r="G96" s="33"/>
    </row>
    <row r="97" spans="2:7" s="71" customFormat="1" x14ac:dyDescent="0.2">
      <c r="B97" s="35"/>
      <c r="C97" s="36"/>
      <c r="D97" s="35"/>
      <c r="E97" s="35"/>
      <c r="F97" s="34"/>
      <c r="G97" s="33"/>
    </row>
    <row r="98" spans="2:7" s="71" customFormat="1" x14ac:dyDescent="0.2">
      <c r="B98" s="35"/>
      <c r="C98" s="36"/>
      <c r="D98" s="36"/>
      <c r="E98" s="36"/>
      <c r="F98" s="34"/>
      <c r="G98" s="33"/>
    </row>
    <row r="99" spans="2:7" s="71" customFormat="1" x14ac:dyDescent="0.2">
      <c r="B99" s="35"/>
      <c r="C99" s="36"/>
      <c r="D99" s="35"/>
      <c r="E99" s="35"/>
      <c r="F99" s="34"/>
      <c r="G99" s="33"/>
    </row>
    <row r="100" spans="2:7" s="71" customFormat="1" x14ac:dyDescent="0.2">
      <c r="B100" s="35"/>
      <c r="C100" s="36"/>
      <c r="D100" s="35"/>
      <c r="E100" s="35"/>
      <c r="F100" s="34"/>
      <c r="G100" s="33"/>
    </row>
    <row r="101" spans="2:7" s="71" customFormat="1" x14ac:dyDescent="0.2">
      <c r="B101" s="35"/>
      <c r="C101" s="36"/>
      <c r="D101" s="35"/>
      <c r="E101" s="35"/>
      <c r="F101" s="34"/>
      <c r="G101" s="33"/>
    </row>
    <row r="102" spans="2:7" s="71" customFormat="1" x14ac:dyDescent="0.2">
      <c r="B102" s="35"/>
      <c r="C102" s="36"/>
      <c r="D102" s="35"/>
      <c r="E102" s="35"/>
      <c r="F102" s="34"/>
      <c r="G102" s="33"/>
    </row>
    <row r="103" spans="2:7" s="71" customFormat="1" x14ac:dyDescent="0.2">
      <c r="B103" s="35"/>
      <c r="C103" s="36"/>
      <c r="D103" s="35"/>
      <c r="E103" s="36"/>
      <c r="F103" s="34"/>
      <c r="G103" s="33"/>
    </row>
    <row r="104" spans="2:7" s="71" customFormat="1" x14ac:dyDescent="0.2">
      <c r="B104" s="35"/>
      <c r="C104" s="36"/>
      <c r="D104" s="35"/>
      <c r="E104" s="35"/>
      <c r="F104" s="34"/>
      <c r="G104" s="33"/>
    </row>
    <row r="105" spans="2:7" s="71" customFormat="1" x14ac:dyDescent="0.2">
      <c r="B105" s="35"/>
      <c r="C105" s="36"/>
      <c r="D105" s="35"/>
      <c r="E105" s="35"/>
      <c r="F105" s="34"/>
      <c r="G105" s="33"/>
    </row>
    <row r="106" spans="2:7" s="71" customFormat="1" x14ac:dyDescent="0.2">
      <c r="B106" s="35"/>
      <c r="C106" s="36"/>
      <c r="D106" s="35"/>
      <c r="E106" s="35"/>
      <c r="F106" s="34"/>
      <c r="G106" s="33"/>
    </row>
    <row r="107" spans="2:7" s="71" customFormat="1" x14ac:dyDescent="0.2">
      <c r="B107" s="35"/>
      <c r="C107" s="36"/>
      <c r="D107" s="36"/>
      <c r="E107" s="36"/>
      <c r="F107" s="34"/>
      <c r="G107" s="33"/>
    </row>
    <row r="108" spans="2:7" s="71" customFormat="1" x14ac:dyDescent="0.2">
      <c r="B108" s="35"/>
      <c r="C108" s="36"/>
      <c r="D108" s="36"/>
      <c r="E108" s="36"/>
      <c r="F108" s="34"/>
      <c r="G108" s="33"/>
    </row>
    <row r="109" spans="2:7" s="71" customFormat="1" x14ac:dyDescent="0.2">
      <c r="B109" s="35"/>
      <c r="C109" s="36"/>
      <c r="D109" s="35"/>
      <c r="E109" s="35"/>
      <c r="F109" s="34"/>
      <c r="G109" s="33"/>
    </row>
    <row r="110" spans="2:7" s="71" customFormat="1" x14ac:dyDescent="0.2">
      <c r="B110" s="35"/>
      <c r="C110" s="36"/>
      <c r="D110" s="35"/>
      <c r="E110" s="35"/>
      <c r="F110" s="34"/>
      <c r="G110" s="33"/>
    </row>
    <row r="111" spans="2:7" s="71" customFormat="1" x14ac:dyDescent="0.2">
      <c r="B111" s="35"/>
      <c r="C111" s="36"/>
      <c r="D111" s="35"/>
      <c r="E111" s="35"/>
      <c r="F111" s="34"/>
      <c r="G111" s="33"/>
    </row>
    <row r="112" spans="2:7" s="71" customFormat="1" x14ac:dyDescent="0.2">
      <c r="B112" s="35"/>
      <c r="C112" s="36"/>
      <c r="D112" s="35"/>
      <c r="E112" s="35"/>
      <c r="F112" s="34"/>
      <c r="G112" s="33"/>
    </row>
    <row r="113" spans="2:7" s="71" customFormat="1" x14ac:dyDescent="0.2">
      <c r="B113" s="35"/>
      <c r="C113" s="36"/>
      <c r="D113" s="35"/>
      <c r="E113" s="35"/>
      <c r="F113" s="34"/>
      <c r="G113" s="33"/>
    </row>
    <row r="114" spans="2:7" s="71" customFormat="1" x14ac:dyDescent="0.2">
      <c r="B114" s="35"/>
      <c r="C114" s="36"/>
      <c r="D114" s="35"/>
      <c r="E114" s="35"/>
      <c r="F114" s="34"/>
      <c r="G114" s="33"/>
    </row>
    <row r="115" spans="2:7" s="71" customFormat="1" x14ac:dyDescent="0.2">
      <c r="B115" s="35"/>
      <c r="C115" s="36"/>
      <c r="D115" s="35"/>
      <c r="E115" s="35"/>
      <c r="F115" s="34"/>
      <c r="G115" s="33"/>
    </row>
    <row r="116" spans="2:7" s="71" customFormat="1" x14ac:dyDescent="0.2">
      <c r="B116" s="35"/>
      <c r="C116" s="36"/>
      <c r="D116" s="35"/>
      <c r="E116" s="35"/>
      <c r="F116" s="34"/>
      <c r="G116" s="33"/>
    </row>
    <row r="117" spans="2:7" s="71" customFormat="1" x14ac:dyDescent="0.2">
      <c r="B117" s="35"/>
      <c r="C117" s="36"/>
      <c r="D117" s="35"/>
      <c r="E117" s="35"/>
      <c r="F117" s="34"/>
      <c r="G117" s="33"/>
    </row>
    <row r="118" spans="2:7" s="71" customFormat="1" x14ac:dyDescent="0.2">
      <c r="B118" s="35"/>
      <c r="C118" s="36"/>
      <c r="D118" s="35"/>
      <c r="E118" s="35"/>
      <c r="F118" s="34"/>
      <c r="G118" s="33"/>
    </row>
    <row r="119" spans="2:7" s="71" customFormat="1" x14ac:dyDescent="0.2">
      <c r="B119" s="35"/>
      <c r="C119" s="36"/>
      <c r="D119" s="35"/>
      <c r="E119" s="35"/>
      <c r="F119" s="34"/>
      <c r="G119" s="33"/>
    </row>
    <row r="120" spans="2:7" s="71" customFormat="1" x14ac:dyDescent="0.2">
      <c r="B120" s="35"/>
      <c r="C120" s="36"/>
      <c r="D120" s="35"/>
      <c r="E120" s="35"/>
      <c r="F120" s="34"/>
      <c r="G120" s="33"/>
    </row>
    <row r="121" spans="2:7" s="71" customFormat="1" x14ac:dyDescent="0.2">
      <c r="B121" s="35"/>
      <c r="C121" s="36"/>
      <c r="D121" s="35"/>
      <c r="E121" s="35"/>
      <c r="F121" s="34"/>
      <c r="G121" s="33"/>
    </row>
    <row r="122" spans="2:7" s="71" customFormat="1" x14ac:dyDescent="0.2">
      <c r="B122" s="35"/>
      <c r="C122" s="36"/>
      <c r="D122" s="35"/>
      <c r="E122" s="35"/>
      <c r="F122" s="34"/>
      <c r="G122" s="33"/>
    </row>
    <row r="123" spans="2:7" s="71" customFormat="1" x14ac:dyDescent="0.2">
      <c r="B123" s="35"/>
      <c r="C123" s="36"/>
      <c r="D123" s="35"/>
      <c r="E123" s="35"/>
      <c r="F123" s="34"/>
      <c r="G123" s="33"/>
    </row>
    <row r="124" spans="2:7" s="71" customFormat="1" x14ac:dyDescent="0.2">
      <c r="B124" s="35"/>
      <c r="C124" s="36"/>
      <c r="D124" s="36"/>
      <c r="E124" s="36"/>
      <c r="F124" s="34"/>
      <c r="G124" s="33"/>
    </row>
    <row r="125" spans="2:7" s="71" customFormat="1" x14ac:dyDescent="0.2">
      <c r="B125" s="35"/>
      <c r="C125" s="36"/>
      <c r="D125" s="36"/>
      <c r="E125" s="36"/>
      <c r="F125" s="34"/>
      <c r="G125" s="33"/>
    </row>
    <row r="126" spans="2:7" s="71" customFormat="1" x14ac:dyDescent="0.2">
      <c r="B126" s="35"/>
      <c r="C126" s="36"/>
      <c r="D126" s="35"/>
      <c r="E126" s="35"/>
      <c r="F126" s="34"/>
      <c r="G126" s="33"/>
    </row>
    <row r="127" spans="2:7" s="71" customFormat="1" x14ac:dyDescent="0.2">
      <c r="B127" s="35"/>
      <c r="C127" s="36"/>
      <c r="D127" s="35"/>
      <c r="E127" s="35"/>
      <c r="F127" s="34"/>
      <c r="G127" s="33"/>
    </row>
    <row r="128" spans="2:7" s="71" customFormat="1" x14ac:dyDescent="0.2">
      <c r="B128" s="35"/>
      <c r="C128" s="36"/>
      <c r="D128" s="36"/>
      <c r="E128" s="35"/>
      <c r="F128" s="34"/>
      <c r="G128" s="33"/>
    </row>
    <row r="129" spans="2:7" s="71" customFormat="1" x14ac:dyDescent="0.2">
      <c r="B129" s="35"/>
      <c r="C129" s="36"/>
      <c r="D129" s="35"/>
      <c r="E129" s="35"/>
      <c r="F129" s="34"/>
      <c r="G129" s="33"/>
    </row>
    <row r="130" spans="2:7" s="71" customFormat="1" x14ac:dyDescent="0.2">
      <c r="B130" s="35"/>
      <c r="C130" s="36"/>
      <c r="D130" s="35"/>
      <c r="E130" s="35"/>
      <c r="F130" s="34"/>
      <c r="G130" s="33"/>
    </row>
    <row r="131" spans="2:7" s="71" customFormat="1" x14ac:dyDescent="0.2">
      <c r="B131" s="35"/>
      <c r="C131" s="36"/>
      <c r="D131" s="35"/>
      <c r="E131" s="35"/>
      <c r="F131" s="34"/>
      <c r="G131" s="33"/>
    </row>
    <row r="132" spans="2:7" s="71" customFormat="1" x14ac:dyDescent="0.2">
      <c r="B132" s="35"/>
      <c r="C132" s="36"/>
      <c r="D132" s="35"/>
      <c r="E132" s="35"/>
      <c r="F132" s="34"/>
      <c r="G132" s="33"/>
    </row>
    <row r="133" spans="2:7" s="71" customFormat="1" x14ac:dyDescent="0.2">
      <c r="B133" s="35"/>
      <c r="C133" s="36"/>
      <c r="D133" s="35"/>
      <c r="E133" s="35"/>
      <c r="F133" s="34"/>
      <c r="G133" s="33"/>
    </row>
    <row r="134" spans="2:7" s="71" customFormat="1" x14ac:dyDescent="0.2">
      <c r="B134" s="35"/>
      <c r="C134" s="36"/>
      <c r="D134" s="35"/>
      <c r="E134" s="35"/>
      <c r="F134" s="34"/>
      <c r="G134" s="33"/>
    </row>
    <row r="135" spans="2:7" s="71" customFormat="1" x14ac:dyDescent="0.2">
      <c r="B135" s="35"/>
      <c r="C135" s="36"/>
      <c r="D135" s="36"/>
      <c r="E135" s="36"/>
      <c r="F135" s="34"/>
      <c r="G135" s="33"/>
    </row>
    <row r="136" spans="2:7" s="71" customFormat="1" x14ac:dyDescent="0.2">
      <c r="B136" s="35"/>
      <c r="C136" s="36"/>
      <c r="D136" s="35"/>
      <c r="E136" s="35"/>
      <c r="F136" s="34"/>
      <c r="G136" s="33"/>
    </row>
    <row r="137" spans="2:7" s="71" customFormat="1" x14ac:dyDescent="0.2">
      <c r="B137" s="35"/>
      <c r="C137" s="36"/>
      <c r="D137" s="35"/>
      <c r="E137" s="35"/>
      <c r="F137" s="34"/>
      <c r="G137" s="33"/>
    </row>
    <row r="138" spans="2:7" s="71" customFormat="1" x14ac:dyDescent="0.2">
      <c r="B138" s="35"/>
      <c r="C138" s="36"/>
      <c r="D138" s="35"/>
      <c r="E138" s="35"/>
      <c r="F138" s="34"/>
      <c r="G138" s="33"/>
    </row>
    <row r="139" spans="2:7" s="71" customFormat="1" x14ac:dyDescent="0.2">
      <c r="B139" s="35"/>
      <c r="C139" s="36"/>
      <c r="D139" s="35"/>
      <c r="E139" s="35"/>
      <c r="F139" s="34"/>
      <c r="G139" s="33"/>
    </row>
    <row r="140" spans="2:7" s="71" customFormat="1" x14ac:dyDescent="0.2">
      <c r="B140" s="35"/>
      <c r="C140" s="36"/>
      <c r="D140" s="35"/>
      <c r="E140" s="35"/>
      <c r="F140" s="34"/>
      <c r="G140" s="33"/>
    </row>
    <row r="141" spans="2:7" s="71" customFormat="1" x14ac:dyDescent="0.2">
      <c r="B141" s="35"/>
      <c r="C141" s="36"/>
      <c r="D141" s="35"/>
      <c r="E141" s="35"/>
      <c r="F141" s="34"/>
      <c r="G141" s="33"/>
    </row>
    <row r="142" spans="2:7" s="71" customFormat="1" x14ac:dyDescent="0.2">
      <c r="B142" s="35"/>
      <c r="C142" s="36"/>
      <c r="D142" s="35"/>
      <c r="E142" s="35"/>
      <c r="F142" s="34"/>
      <c r="G142" s="33"/>
    </row>
    <row r="143" spans="2:7" s="71" customFormat="1" x14ac:dyDescent="0.2">
      <c r="B143" s="35"/>
      <c r="C143" s="36"/>
      <c r="D143" s="35"/>
      <c r="E143" s="35"/>
      <c r="F143" s="34"/>
      <c r="G143" s="33"/>
    </row>
    <row r="144" spans="2:7" s="71" customFormat="1" x14ac:dyDescent="0.2">
      <c r="B144" s="35"/>
      <c r="C144" s="36"/>
      <c r="D144" s="35"/>
      <c r="E144" s="35"/>
      <c r="F144" s="34"/>
      <c r="G144" s="33"/>
    </row>
    <row r="145" spans="2:7" s="71" customFormat="1" x14ac:dyDescent="0.2">
      <c r="B145" s="35"/>
      <c r="C145" s="36"/>
      <c r="D145" s="35"/>
      <c r="E145" s="35"/>
      <c r="F145" s="34"/>
      <c r="G145" s="33"/>
    </row>
    <row r="146" spans="2:7" s="71" customFormat="1" x14ac:dyDescent="0.2">
      <c r="B146" s="35"/>
      <c r="C146" s="36"/>
      <c r="D146" s="36"/>
      <c r="E146" s="35"/>
      <c r="F146" s="34"/>
      <c r="G146" s="33"/>
    </row>
    <row r="147" spans="2:7" s="71" customFormat="1" x14ac:dyDescent="0.2">
      <c r="B147" s="35"/>
      <c r="C147" s="36"/>
      <c r="D147" s="35"/>
      <c r="E147" s="35"/>
      <c r="F147" s="34"/>
      <c r="G147" s="33"/>
    </row>
    <row r="148" spans="2:7" s="71" customFormat="1" x14ac:dyDescent="0.2">
      <c r="B148" s="35"/>
      <c r="C148" s="36"/>
      <c r="D148" s="35"/>
      <c r="E148" s="35"/>
      <c r="F148" s="34"/>
      <c r="G148" s="33"/>
    </row>
    <row r="149" spans="2:7" s="71" customFormat="1" x14ac:dyDescent="0.2">
      <c r="B149" s="35"/>
      <c r="C149" s="36"/>
      <c r="D149" s="35"/>
      <c r="E149" s="35"/>
      <c r="F149" s="34"/>
      <c r="G149" s="33"/>
    </row>
    <row r="150" spans="2:7" s="71" customFormat="1" x14ac:dyDescent="0.2">
      <c r="B150" s="35"/>
      <c r="C150" s="36"/>
      <c r="D150" s="35"/>
      <c r="E150" s="35"/>
      <c r="F150" s="34"/>
      <c r="G150" s="33"/>
    </row>
    <row r="151" spans="2:7" s="71" customFormat="1" x14ac:dyDescent="0.2">
      <c r="B151" s="35"/>
      <c r="C151" s="36"/>
      <c r="D151" s="35"/>
      <c r="E151" s="35"/>
      <c r="F151" s="34"/>
      <c r="G151" s="33"/>
    </row>
    <row r="152" spans="2:7" s="71" customFormat="1" x14ac:dyDescent="0.2">
      <c r="B152" s="35"/>
      <c r="C152" s="36"/>
      <c r="D152" s="35"/>
      <c r="E152" s="35"/>
      <c r="F152" s="34"/>
      <c r="G152" s="33"/>
    </row>
    <row r="153" spans="2:7" s="71" customFormat="1" x14ac:dyDescent="0.2">
      <c r="B153" s="35"/>
      <c r="C153" s="36"/>
      <c r="D153" s="35"/>
      <c r="E153" s="35"/>
      <c r="F153" s="34"/>
      <c r="G153" s="33"/>
    </row>
    <row r="154" spans="2:7" s="71" customFormat="1" x14ac:dyDescent="0.2">
      <c r="B154" s="35"/>
      <c r="C154" s="36"/>
      <c r="D154" s="35"/>
      <c r="E154" s="35"/>
      <c r="F154" s="34"/>
      <c r="G154" s="33"/>
    </row>
    <row r="155" spans="2:7" s="71" customFormat="1" x14ac:dyDescent="0.2">
      <c r="B155" s="35"/>
      <c r="C155" s="36"/>
      <c r="D155" s="35"/>
      <c r="E155" s="35"/>
      <c r="F155" s="34"/>
      <c r="G155" s="33"/>
    </row>
    <row r="156" spans="2:7" s="71" customFormat="1" x14ac:dyDescent="0.2">
      <c r="B156" s="35"/>
      <c r="C156" s="36"/>
      <c r="D156" s="35"/>
      <c r="E156" s="35"/>
      <c r="F156" s="34"/>
      <c r="G156" s="33"/>
    </row>
    <row r="157" spans="2:7" s="71" customFormat="1" x14ac:dyDescent="0.2">
      <c r="B157" s="35"/>
      <c r="C157" s="36"/>
      <c r="D157" s="35"/>
      <c r="E157" s="35"/>
      <c r="F157" s="34"/>
      <c r="G157" s="33"/>
    </row>
    <row r="158" spans="2:7" s="71" customFormat="1" x14ac:dyDescent="0.2">
      <c r="B158" s="35"/>
      <c r="C158" s="36"/>
      <c r="D158" s="36"/>
      <c r="E158" s="36"/>
      <c r="F158" s="34"/>
      <c r="G158" s="33"/>
    </row>
    <row r="159" spans="2:7" s="71" customFormat="1" x14ac:dyDescent="0.2">
      <c r="B159" s="35"/>
      <c r="C159" s="36"/>
      <c r="D159" s="35"/>
      <c r="E159" s="36"/>
      <c r="F159" s="34"/>
      <c r="G159" s="33"/>
    </row>
    <row r="160" spans="2:7" s="71" customFormat="1" x14ac:dyDescent="0.2">
      <c r="B160" s="35"/>
      <c r="C160" s="36"/>
      <c r="D160" s="35"/>
      <c r="E160" s="35"/>
      <c r="F160" s="34"/>
      <c r="G160" s="33"/>
    </row>
    <row r="161" spans="2:7" s="71" customFormat="1" x14ac:dyDescent="0.2">
      <c r="B161" s="35"/>
      <c r="C161" s="36"/>
      <c r="D161" s="35"/>
      <c r="E161" s="35"/>
      <c r="F161" s="34"/>
      <c r="G161" s="33"/>
    </row>
    <row r="162" spans="2:7" s="71" customFormat="1" x14ac:dyDescent="0.2">
      <c r="B162" s="35"/>
      <c r="C162" s="36"/>
      <c r="D162" s="35"/>
      <c r="E162" s="35"/>
      <c r="F162" s="34"/>
      <c r="G162" s="33"/>
    </row>
    <row r="163" spans="2:7" s="71" customFormat="1" x14ac:dyDescent="0.2">
      <c r="B163" s="35"/>
      <c r="C163" s="36"/>
      <c r="D163" s="35"/>
      <c r="E163" s="36"/>
      <c r="F163" s="34"/>
      <c r="G163" s="33"/>
    </row>
    <row r="164" spans="2:7" s="71" customFormat="1" x14ac:dyDescent="0.2">
      <c r="B164" s="35"/>
      <c r="C164" s="36"/>
      <c r="D164" s="35"/>
      <c r="E164" s="36"/>
      <c r="F164" s="34"/>
      <c r="G164" s="33"/>
    </row>
    <row r="165" spans="2:7" s="71" customFormat="1" x14ac:dyDescent="0.2">
      <c r="B165" s="35"/>
      <c r="C165" s="36"/>
      <c r="D165" s="35"/>
      <c r="E165" s="36"/>
      <c r="F165" s="34"/>
      <c r="G165" s="33"/>
    </row>
    <row r="166" spans="2:7" s="71" customFormat="1" x14ac:dyDescent="0.2">
      <c r="B166" s="35"/>
      <c r="C166" s="36"/>
      <c r="D166" s="35"/>
      <c r="E166" s="35"/>
      <c r="F166" s="34"/>
      <c r="G166" s="33"/>
    </row>
    <row r="167" spans="2:7" s="71" customFormat="1" x14ac:dyDescent="0.2">
      <c r="B167" s="35"/>
      <c r="C167" s="36"/>
      <c r="D167" s="35"/>
      <c r="E167" s="35"/>
      <c r="F167" s="34"/>
      <c r="G167" s="33"/>
    </row>
    <row r="168" spans="2:7" s="71" customFormat="1" x14ac:dyDescent="0.2">
      <c r="B168" s="35"/>
      <c r="C168" s="36"/>
      <c r="D168" s="35"/>
      <c r="E168" s="36"/>
      <c r="F168" s="34"/>
      <c r="G168" s="33"/>
    </row>
    <row r="169" spans="2:7" s="71" customFormat="1" x14ac:dyDescent="0.2">
      <c r="B169" s="35"/>
      <c r="C169" s="36"/>
      <c r="D169" s="36"/>
      <c r="E169" s="36"/>
      <c r="F169" s="34"/>
      <c r="G169" s="33"/>
    </row>
    <row r="170" spans="2:7" s="71" customFormat="1" x14ac:dyDescent="0.2">
      <c r="B170" s="35"/>
      <c r="C170" s="36"/>
      <c r="D170" s="35"/>
      <c r="E170" s="35"/>
      <c r="F170" s="34"/>
      <c r="G170" s="33"/>
    </row>
    <row r="171" spans="2:7" s="71" customFormat="1" x14ac:dyDescent="0.2">
      <c r="B171" s="35"/>
      <c r="C171" s="36"/>
      <c r="D171" s="35"/>
      <c r="E171" s="35"/>
      <c r="F171" s="34"/>
      <c r="G171" s="33"/>
    </row>
    <row r="172" spans="2:7" s="71" customFormat="1" x14ac:dyDescent="0.2">
      <c r="B172" s="35"/>
      <c r="C172" s="36"/>
      <c r="D172" s="36"/>
      <c r="E172" s="36"/>
      <c r="F172" s="34"/>
      <c r="G172" s="33"/>
    </row>
    <row r="173" spans="2:7" s="71" customFormat="1" x14ac:dyDescent="0.2">
      <c r="B173" s="35"/>
      <c r="C173" s="36"/>
      <c r="D173" s="35"/>
      <c r="E173" s="35"/>
      <c r="F173" s="34"/>
      <c r="G173" s="33"/>
    </row>
    <row r="174" spans="2:7" s="71" customFormat="1" x14ac:dyDescent="0.2">
      <c r="B174" s="35"/>
      <c r="C174" s="36"/>
      <c r="D174" s="35"/>
      <c r="E174" s="35"/>
      <c r="F174" s="34"/>
      <c r="G174" s="33"/>
    </row>
    <row r="175" spans="2:7" s="71" customFormat="1" x14ac:dyDescent="0.2">
      <c r="B175" s="35"/>
      <c r="C175" s="36"/>
      <c r="D175" s="36"/>
      <c r="E175" s="36"/>
      <c r="F175" s="34"/>
      <c r="G175" s="33"/>
    </row>
    <row r="176" spans="2:7" s="71" customFormat="1" x14ac:dyDescent="0.2">
      <c r="B176" s="35"/>
      <c r="C176" s="36"/>
      <c r="D176" s="35"/>
      <c r="E176" s="35"/>
      <c r="F176" s="34"/>
      <c r="G176" s="33"/>
    </row>
    <row r="177" spans="2:7" s="71" customFormat="1" x14ac:dyDescent="0.2">
      <c r="B177" s="35"/>
      <c r="C177" s="36"/>
      <c r="D177" s="35"/>
      <c r="E177" s="35"/>
      <c r="F177" s="34"/>
      <c r="G177" s="33"/>
    </row>
    <row r="178" spans="2:7" s="71" customFormat="1" x14ac:dyDescent="0.2">
      <c r="B178" s="35"/>
      <c r="C178" s="36"/>
      <c r="D178" s="35"/>
      <c r="E178" s="35"/>
      <c r="F178" s="34"/>
      <c r="G178" s="33"/>
    </row>
    <row r="179" spans="2:7" s="71" customFormat="1" x14ac:dyDescent="0.2">
      <c r="B179" s="35"/>
      <c r="C179" s="36"/>
      <c r="D179" s="35"/>
      <c r="E179" s="35"/>
      <c r="F179" s="34"/>
      <c r="G179" s="33"/>
    </row>
    <row r="180" spans="2:7" s="71" customFormat="1" x14ac:dyDescent="0.2">
      <c r="B180" s="35"/>
      <c r="C180" s="36"/>
      <c r="D180" s="35"/>
      <c r="E180" s="35"/>
      <c r="F180" s="34"/>
      <c r="G180" s="33"/>
    </row>
    <row r="181" spans="2:7" s="71" customFormat="1" x14ac:dyDescent="0.2">
      <c r="B181" s="35"/>
      <c r="C181" s="36"/>
      <c r="D181" s="35"/>
      <c r="E181" s="35"/>
      <c r="F181" s="34"/>
      <c r="G181" s="33"/>
    </row>
    <row r="182" spans="2:7" s="71" customFormat="1" x14ac:dyDescent="0.2">
      <c r="B182" s="35"/>
      <c r="C182" s="36"/>
      <c r="D182" s="35"/>
      <c r="E182" s="35"/>
      <c r="F182" s="34"/>
      <c r="G182" s="33"/>
    </row>
    <row r="183" spans="2:7" s="71" customFormat="1" x14ac:dyDescent="0.2">
      <c r="B183" s="35"/>
      <c r="C183" s="36"/>
      <c r="D183" s="35"/>
      <c r="E183" s="35"/>
      <c r="F183" s="34"/>
      <c r="G183" s="33"/>
    </row>
    <row r="184" spans="2:7" s="71" customFormat="1" x14ac:dyDescent="0.2">
      <c r="B184" s="35"/>
      <c r="C184" s="36"/>
      <c r="D184" s="35"/>
      <c r="E184" s="35"/>
      <c r="F184" s="34"/>
      <c r="G184" s="33"/>
    </row>
    <row r="185" spans="2:7" s="71" customFormat="1" x14ac:dyDescent="0.2">
      <c r="B185" s="35"/>
      <c r="C185" s="36"/>
      <c r="D185" s="35"/>
      <c r="E185" s="35"/>
      <c r="F185" s="34"/>
      <c r="G185" s="33"/>
    </row>
    <row r="186" spans="2:7" s="71" customFormat="1" x14ac:dyDescent="0.2">
      <c r="B186" s="35"/>
      <c r="C186" s="36"/>
      <c r="D186" s="36"/>
      <c r="E186" s="35"/>
      <c r="F186" s="34"/>
      <c r="G186" s="33"/>
    </row>
    <row r="187" spans="2:7" s="71" customFormat="1" x14ac:dyDescent="0.2">
      <c r="B187" s="35"/>
      <c r="C187" s="36"/>
      <c r="D187" s="36"/>
      <c r="E187" s="36"/>
      <c r="F187" s="34"/>
      <c r="G187" s="33"/>
    </row>
    <row r="188" spans="2:7" s="71" customFormat="1" x14ac:dyDescent="0.2">
      <c r="B188" s="35"/>
      <c r="C188" s="36"/>
      <c r="D188" s="35"/>
      <c r="E188" s="35"/>
      <c r="F188" s="34"/>
      <c r="G188" s="33"/>
    </row>
    <row r="189" spans="2:7" s="71" customFormat="1" x14ac:dyDescent="0.2">
      <c r="B189" s="35"/>
      <c r="C189" s="36"/>
      <c r="D189" s="35"/>
      <c r="E189" s="35"/>
      <c r="F189" s="34"/>
      <c r="G189" s="33"/>
    </row>
    <row r="190" spans="2:7" s="71" customFormat="1" x14ac:dyDescent="0.2">
      <c r="B190" s="35"/>
      <c r="C190" s="36"/>
      <c r="D190" s="35"/>
      <c r="E190" s="36"/>
      <c r="F190" s="34"/>
      <c r="G190" s="33"/>
    </row>
    <row r="191" spans="2:7" s="71" customFormat="1" x14ac:dyDescent="0.2">
      <c r="B191" s="35"/>
      <c r="C191" s="36"/>
      <c r="D191" s="35"/>
      <c r="E191" s="35"/>
      <c r="F191" s="34"/>
      <c r="G191" s="33"/>
    </row>
    <row r="192" spans="2:7" s="71" customFormat="1" x14ac:dyDescent="0.2">
      <c r="B192" s="35"/>
      <c r="C192" s="36"/>
      <c r="D192" s="35"/>
      <c r="E192" s="35"/>
      <c r="F192" s="34"/>
      <c r="G192" s="33"/>
    </row>
    <row r="193" spans="2:7" s="71" customFormat="1" x14ac:dyDescent="0.2">
      <c r="B193" s="37"/>
      <c r="C193" s="36"/>
      <c r="D193" s="35"/>
      <c r="E193" s="35"/>
      <c r="F193" s="34"/>
      <c r="G193" s="33"/>
    </row>
    <row r="194" spans="2:7" s="71" customFormat="1" x14ac:dyDescent="0.2">
      <c r="B194" s="35"/>
      <c r="C194" s="36"/>
      <c r="D194" s="35"/>
      <c r="E194" s="35"/>
      <c r="F194" s="34"/>
      <c r="G194" s="33"/>
    </row>
    <row r="195" spans="2:7" s="71" customFormat="1" x14ac:dyDescent="0.2">
      <c r="B195" s="37"/>
      <c r="C195" s="36"/>
      <c r="D195" s="35"/>
      <c r="E195" s="36"/>
      <c r="F195" s="34"/>
      <c r="G195" s="33"/>
    </row>
    <row r="196" spans="2:7" s="71" customFormat="1" x14ac:dyDescent="0.2">
      <c r="B196" s="35"/>
      <c r="C196" s="36"/>
      <c r="D196" s="35"/>
      <c r="E196" s="35"/>
      <c r="F196" s="34"/>
      <c r="G196" s="33"/>
    </row>
    <row r="197" spans="2:7" s="71" customFormat="1" x14ac:dyDescent="0.2">
      <c r="B197" s="35"/>
      <c r="C197" s="36"/>
      <c r="D197" s="35"/>
      <c r="E197" s="35"/>
      <c r="F197" s="34"/>
      <c r="G197" s="33"/>
    </row>
    <row r="198" spans="2:7" s="71" customFormat="1" x14ac:dyDescent="0.2">
      <c r="B198" s="35"/>
      <c r="C198" s="36"/>
      <c r="D198" s="35"/>
      <c r="E198" s="35"/>
      <c r="F198" s="34"/>
      <c r="G198" s="33"/>
    </row>
    <row r="199" spans="2:7" s="71" customFormat="1" x14ac:dyDescent="0.2">
      <c r="B199" s="35"/>
      <c r="C199" s="36"/>
      <c r="D199" s="35"/>
      <c r="E199" s="35"/>
      <c r="F199" s="34"/>
      <c r="G199" s="33"/>
    </row>
    <row r="200" spans="2:7" s="71" customFormat="1" x14ac:dyDescent="0.2">
      <c r="B200" s="35"/>
      <c r="C200" s="36"/>
      <c r="D200" s="35"/>
      <c r="E200" s="35"/>
      <c r="F200" s="34"/>
      <c r="G200" s="33"/>
    </row>
    <row r="201" spans="2:7" s="71" customFormat="1" x14ac:dyDescent="0.2">
      <c r="B201" s="35"/>
      <c r="C201" s="36"/>
      <c r="D201" s="35"/>
      <c r="E201" s="35"/>
      <c r="F201" s="34"/>
      <c r="G201" s="33"/>
    </row>
    <row r="202" spans="2:7" s="71" customFormat="1" x14ac:dyDescent="0.2">
      <c r="B202" s="37"/>
      <c r="C202" s="36"/>
      <c r="D202" s="35"/>
      <c r="E202" s="35"/>
      <c r="F202" s="34"/>
      <c r="G202" s="33"/>
    </row>
    <row r="203" spans="2:7" s="71" customFormat="1" x14ac:dyDescent="0.2">
      <c r="B203" s="35"/>
      <c r="C203" s="36"/>
      <c r="D203" s="35"/>
      <c r="E203" s="35"/>
      <c r="F203" s="34"/>
      <c r="G203" s="33"/>
    </row>
    <row r="204" spans="2:7" s="71" customFormat="1" x14ac:dyDescent="0.2">
      <c r="B204" s="35"/>
      <c r="C204" s="36"/>
      <c r="D204" s="35"/>
      <c r="E204" s="35"/>
      <c r="F204" s="34"/>
      <c r="G204" s="33"/>
    </row>
    <row r="205" spans="2:7" s="71" customFormat="1" x14ac:dyDescent="0.2">
      <c r="B205" s="35"/>
      <c r="C205" s="36"/>
      <c r="D205" s="35"/>
      <c r="E205" s="35"/>
      <c r="F205" s="34"/>
      <c r="G205" s="33"/>
    </row>
    <row r="206" spans="2:7" s="71" customFormat="1" x14ac:dyDescent="0.2">
      <c r="B206" s="35"/>
      <c r="C206" s="36"/>
      <c r="D206" s="35"/>
      <c r="E206" s="35"/>
      <c r="F206" s="34"/>
      <c r="G206" s="33"/>
    </row>
    <row r="207" spans="2:7" s="71" customFormat="1" x14ac:dyDescent="0.2">
      <c r="B207" s="35"/>
      <c r="C207" s="36"/>
      <c r="D207" s="35"/>
      <c r="E207" s="35"/>
      <c r="F207" s="34"/>
      <c r="G207" s="33"/>
    </row>
    <row r="208" spans="2:7" s="71" customFormat="1" x14ac:dyDescent="0.2">
      <c r="B208" s="35"/>
      <c r="C208" s="36"/>
      <c r="D208" s="35"/>
      <c r="E208" s="35"/>
      <c r="F208" s="34"/>
      <c r="G208" s="33"/>
    </row>
    <row r="209" spans="2:7" s="71" customFormat="1" x14ac:dyDescent="0.2">
      <c r="B209" s="35"/>
      <c r="C209" s="36"/>
      <c r="D209" s="35"/>
      <c r="E209" s="35"/>
      <c r="F209" s="34"/>
      <c r="G209" s="33"/>
    </row>
    <row r="210" spans="2:7" s="71" customFormat="1" x14ac:dyDescent="0.2">
      <c r="B210" s="35"/>
      <c r="C210" s="36"/>
      <c r="D210" s="35"/>
      <c r="E210" s="35"/>
      <c r="F210" s="34"/>
      <c r="G210" s="33"/>
    </row>
    <row r="211" spans="2:7" s="71" customFormat="1" x14ac:dyDescent="0.2">
      <c r="B211" s="35"/>
      <c r="C211" s="36"/>
      <c r="D211" s="35"/>
      <c r="E211" s="35"/>
      <c r="F211" s="34"/>
      <c r="G211" s="33"/>
    </row>
    <row r="212" spans="2:7" s="71" customFormat="1" x14ac:dyDescent="0.2">
      <c r="B212" s="35"/>
      <c r="C212" s="36"/>
      <c r="D212" s="35"/>
      <c r="E212" s="35"/>
      <c r="F212" s="34"/>
      <c r="G212" s="33"/>
    </row>
    <row r="213" spans="2:7" s="71" customFormat="1" x14ac:dyDescent="0.2">
      <c r="B213" s="35"/>
      <c r="C213" s="36"/>
      <c r="D213" s="35"/>
      <c r="E213" s="35"/>
      <c r="F213" s="34"/>
      <c r="G213" s="33"/>
    </row>
    <row r="214" spans="2:7" s="71" customFormat="1" x14ac:dyDescent="0.2">
      <c r="B214" s="35"/>
      <c r="C214" s="36"/>
      <c r="D214" s="35"/>
      <c r="E214" s="35"/>
      <c r="F214" s="34"/>
      <c r="G214" s="33"/>
    </row>
    <row r="215" spans="2:7" s="71" customFormat="1" x14ac:dyDescent="0.2">
      <c r="B215" s="35"/>
      <c r="C215" s="36"/>
      <c r="D215" s="35"/>
      <c r="E215" s="35"/>
      <c r="F215" s="34"/>
      <c r="G215" s="33"/>
    </row>
    <row r="216" spans="2:7" s="71" customFormat="1" x14ac:dyDescent="0.2">
      <c r="B216" s="35"/>
      <c r="C216" s="36"/>
      <c r="D216" s="35"/>
      <c r="E216" s="35"/>
      <c r="F216" s="34"/>
      <c r="G216" s="33"/>
    </row>
    <row r="217" spans="2:7" s="71" customFormat="1" x14ac:dyDescent="0.2">
      <c r="B217" s="35"/>
      <c r="C217" s="36"/>
      <c r="D217" s="35"/>
      <c r="E217" s="35"/>
      <c r="F217" s="34"/>
      <c r="G217" s="33"/>
    </row>
    <row r="218" spans="2:7" s="71" customFormat="1" x14ac:dyDescent="0.2">
      <c r="B218" s="35"/>
      <c r="C218" s="36"/>
      <c r="D218" s="35"/>
      <c r="E218" s="35"/>
      <c r="F218" s="34"/>
      <c r="G218" s="33"/>
    </row>
    <row r="219" spans="2:7" s="71" customFormat="1" x14ac:dyDescent="0.2">
      <c r="B219" s="35"/>
      <c r="C219" s="36"/>
      <c r="D219" s="35"/>
      <c r="E219" s="35"/>
      <c r="F219" s="34"/>
      <c r="G219" s="33"/>
    </row>
    <row r="220" spans="2:7" s="71" customFormat="1" x14ac:dyDescent="0.2">
      <c r="B220" s="35"/>
      <c r="C220" s="36"/>
      <c r="D220" s="35"/>
      <c r="E220" s="35"/>
      <c r="F220" s="34"/>
      <c r="G220" s="33"/>
    </row>
    <row r="221" spans="2:7" s="71" customFormat="1" x14ac:dyDescent="0.2">
      <c r="B221" s="35"/>
      <c r="C221" s="36"/>
      <c r="D221" s="35"/>
      <c r="E221" s="35"/>
      <c r="F221" s="34"/>
      <c r="G221" s="33"/>
    </row>
    <row r="222" spans="2:7" s="71" customFormat="1" x14ac:dyDescent="0.2">
      <c r="B222" s="35"/>
      <c r="C222" s="36"/>
      <c r="D222" s="35"/>
      <c r="E222" s="35"/>
      <c r="F222" s="34"/>
      <c r="G222" s="33"/>
    </row>
    <row r="223" spans="2:7" s="71" customFormat="1" x14ac:dyDescent="0.2">
      <c r="B223" s="35"/>
      <c r="C223" s="36"/>
      <c r="D223" s="35"/>
      <c r="E223" s="35"/>
      <c r="F223" s="34"/>
      <c r="G223" s="33"/>
    </row>
    <row r="224" spans="2:7" s="71" customFormat="1" x14ac:dyDescent="0.2">
      <c r="B224" s="35"/>
      <c r="C224" s="36"/>
      <c r="D224" s="35"/>
      <c r="E224" s="35"/>
      <c r="F224" s="34"/>
      <c r="G224" s="33"/>
    </row>
    <row r="225" spans="2:7" s="71" customFormat="1" x14ac:dyDescent="0.2">
      <c r="B225" s="35"/>
      <c r="C225" s="36"/>
      <c r="D225" s="35"/>
      <c r="E225" s="35"/>
      <c r="F225" s="34"/>
      <c r="G225" s="33"/>
    </row>
    <row r="226" spans="2:7" s="71" customFormat="1" x14ac:dyDescent="0.2">
      <c r="B226" s="35"/>
      <c r="C226" s="36"/>
      <c r="D226" s="35"/>
      <c r="E226" s="35"/>
      <c r="F226" s="34"/>
      <c r="G226" s="33"/>
    </row>
    <row r="227" spans="2:7" s="71" customFormat="1" x14ac:dyDescent="0.2">
      <c r="B227" s="35"/>
      <c r="C227" s="36"/>
      <c r="D227" s="35"/>
      <c r="E227" s="35"/>
      <c r="F227" s="34"/>
      <c r="G227" s="33"/>
    </row>
    <row r="228" spans="2:7" s="71" customFormat="1" x14ac:dyDescent="0.2">
      <c r="B228" s="35"/>
      <c r="C228" s="36"/>
      <c r="D228" s="35"/>
      <c r="E228" s="35"/>
      <c r="F228" s="34"/>
      <c r="G228" s="33"/>
    </row>
    <row r="229" spans="2:7" s="71" customFormat="1" x14ac:dyDescent="0.2">
      <c r="B229" s="35"/>
      <c r="C229" s="36"/>
      <c r="D229" s="35"/>
      <c r="E229" s="35"/>
      <c r="F229" s="34"/>
      <c r="G229" s="33"/>
    </row>
    <row r="230" spans="2:7" s="71" customFormat="1" x14ac:dyDescent="0.2">
      <c r="B230" s="35"/>
      <c r="C230" s="36"/>
      <c r="D230" s="35"/>
      <c r="E230" s="35"/>
      <c r="F230" s="34"/>
      <c r="G230" s="33"/>
    </row>
    <row r="231" spans="2:7" s="71" customFormat="1" x14ac:dyDescent="0.2">
      <c r="B231" s="35"/>
      <c r="C231" s="36"/>
      <c r="D231" s="35"/>
      <c r="E231" s="35"/>
      <c r="F231" s="34"/>
      <c r="G231" s="33"/>
    </row>
    <row r="232" spans="2:7" s="71" customFormat="1" x14ac:dyDescent="0.2">
      <c r="B232" s="35"/>
      <c r="C232" s="36"/>
      <c r="D232" s="35"/>
      <c r="E232" s="35"/>
      <c r="F232" s="34"/>
      <c r="G232" s="33"/>
    </row>
    <row r="233" spans="2:7" s="71" customFormat="1" x14ac:dyDescent="0.2">
      <c r="B233" s="35"/>
      <c r="C233" s="36"/>
      <c r="D233" s="35"/>
      <c r="E233" s="35"/>
      <c r="F233" s="34"/>
      <c r="G233" s="33"/>
    </row>
    <row r="234" spans="2:7" s="71" customFormat="1" x14ac:dyDescent="0.2">
      <c r="B234" s="35"/>
      <c r="C234" s="36"/>
      <c r="D234" s="35"/>
      <c r="E234" s="35"/>
      <c r="F234" s="34"/>
      <c r="G234" s="33"/>
    </row>
    <row r="235" spans="2:7" s="71" customFormat="1" x14ac:dyDescent="0.2">
      <c r="B235" s="35"/>
      <c r="C235" s="36"/>
      <c r="D235" s="35"/>
      <c r="E235" s="35"/>
      <c r="F235" s="34"/>
      <c r="G235" s="33"/>
    </row>
    <row r="236" spans="2:7" s="71" customFormat="1" x14ac:dyDescent="0.2">
      <c r="B236" s="35"/>
      <c r="C236" s="36"/>
      <c r="D236" s="35"/>
      <c r="E236" s="35"/>
      <c r="F236" s="34"/>
      <c r="G236" s="33"/>
    </row>
    <row r="237" spans="2:7" s="71" customFormat="1" x14ac:dyDescent="0.2">
      <c r="B237" s="35"/>
      <c r="C237" s="36"/>
      <c r="D237" s="35"/>
      <c r="E237" s="35"/>
      <c r="F237" s="34"/>
      <c r="G237" s="33"/>
    </row>
    <row r="238" spans="2:7" s="71" customFormat="1" x14ac:dyDescent="0.2">
      <c r="B238" s="35"/>
      <c r="C238" s="36"/>
      <c r="D238" s="35"/>
      <c r="E238" s="35"/>
      <c r="F238" s="34"/>
      <c r="G238" s="33"/>
    </row>
    <row r="239" spans="2:7" s="71" customFormat="1" x14ac:dyDescent="0.2">
      <c r="B239" s="35"/>
      <c r="C239" s="36"/>
      <c r="D239" s="35"/>
      <c r="E239" s="35"/>
      <c r="F239" s="34"/>
      <c r="G239" s="33"/>
    </row>
    <row r="240" spans="2:7" s="71" customFormat="1" x14ac:dyDescent="0.2">
      <c r="B240" s="35"/>
      <c r="C240" s="36"/>
      <c r="D240" s="35"/>
      <c r="E240" s="35"/>
      <c r="F240" s="34"/>
      <c r="G240" s="33"/>
    </row>
    <row r="241" spans="2:7" s="71" customFormat="1" x14ac:dyDescent="0.2">
      <c r="B241" s="35"/>
      <c r="C241" s="36"/>
      <c r="D241" s="35"/>
      <c r="E241" s="35"/>
      <c r="F241" s="34"/>
      <c r="G241" s="33"/>
    </row>
    <row r="242" spans="2:7" s="71" customFormat="1" x14ac:dyDescent="0.2">
      <c r="B242" s="35"/>
      <c r="C242" s="36"/>
      <c r="D242" s="35"/>
      <c r="E242" s="35"/>
      <c r="F242" s="34"/>
      <c r="G242" s="33"/>
    </row>
    <row r="243" spans="2:7" s="71" customFormat="1" x14ac:dyDescent="0.2">
      <c r="B243" s="35"/>
      <c r="C243" s="36"/>
      <c r="D243" s="35"/>
      <c r="E243" s="35"/>
      <c r="F243" s="34"/>
      <c r="G243" s="33"/>
    </row>
    <row r="244" spans="2:7" s="71" customFormat="1" x14ac:dyDescent="0.2">
      <c r="B244" s="35"/>
      <c r="C244" s="36"/>
      <c r="D244" s="35"/>
      <c r="E244" s="35"/>
      <c r="F244" s="34"/>
      <c r="G244" s="33"/>
    </row>
    <row r="245" spans="2:7" s="71" customFormat="1" x14ac:dyDescent="0.2">
      <c r="B245" s="35"/>
      <c r="C245" s="36"/>
      <c r="D245" s="35"/>
      <c r="E245" s="35"/>
      <c r="F245" s="34"/>
      <c r="G245" s="33"/>
    </row>
    <row r="246" spans="2:7" s="71" customFormat="1" x14ac:dyDescent="0.2">
      <c r="B246" s="35"/>
      <c r="C246" s="36"/>
      <c r="D246" s="35"/>
      <c r="E246" s="35"/>
      <c r="F246" s="34"/>
      <c r="G246" s="33"/>
    </row>
    <row r="247" spans="2:7" s="71" customFormat="1" x14ac:dyDescent="0.2">
      <c r="B247" s="35"/>
      <c r="C247" s="36"/>
      <c r="D247" s="35"/>
      <c r="E247" s="35"/>
      <c r="F247" s="34"/>
      <c r="G247" s="33"/>
    </row>
    <row r="248" spans="2:7" s="71" customFormat="1" x14ac:dyDescent="0.2">
      <c r="B248" s="35"/>
      <c r="C248" s="36"/>
      <c r="D248" s="35"/>
      <c r="E248" s="35"/>
      <c r="F248" s="34"/>
      <c r="G248" s="33"/>
    </row>
    <row r="249" spans="2:7" s="71" customFormat="1" x14ac:dyDescent="0.2">
      <c r="B249" s="35"/>
      <c r="C249" s="36"/>
      <c r="D249" s="35"/>
      <c r="E249" s="35"/>
      <c r="F249" s="34"/>
      <c r="G249" s="33"/>
    </row>
    <row r="250" spans="2:7" s="71" customFormat="1" x14ac:dyDescent="0.2">
      <c r="B250" s="35"/>
      <c r="C250" s="36"/>
      <c r="D250" s="35"/>
      <c r="E250" s="35"/>
      <c r="F250" s="34"/>
      <c r="G250" s="33"/>
    </row>
    <row r="251" spans="2:7" s="71" customFormat="1" x14ac:dyDescent="0.2">
      <c r="B251" s="35"/>
      <c r="C251" s="36"/>
      <c r="D251" s="35"/>
      <c r="E251" s="35"/>
      <c r="F251" s="34"/>
      <c r="G251" s="33"/>
    </row>
    <row r="252" spans="2:7" s="71" customFormat="1" x14ac:dyDescent="0.2">
      <c r="B252" s="35"/>
      <c r="C252" s="36"/>
      <c r="D252" s="35"/>
      <c r="E252" s="35"/>
      <c r="F252" s="34"/>
      <c r="G252" s="33"/>
    </row>
    <row r="253" spans="2:7" s="71" customFormat="1" x14ac:dyDescent="0.2">
      <c r="B253" s="35"/>
      <c r="C253" s="36"/>
      <c r="D253" s="35"/>
      <c r="E253" s="35"/>
      <c r="F253" s="34"/>
      <c r="G253" s="33"/>
    </row>
    <row r="254" spans="2:7" s="71" customFormat="1" x14ac:dyDescent="0.2">
      <c r="B254" s="35"/>
      <c r="C254" s="36"/>
      <c r="D254" s="35"/>
      <c r="E254" s="35"/>
      <c r="F254" s="34"/>
      <c r="G254" s="33"/>
    </row>
    <row r="255" spans="2:7" s="71" customFormat="1" x14ac:dyDescent="0.2">
      <c r="B255" s="35"/>
      <c r="C255" s="36"/>
      <c r="D255" s="35"/>
      <c r="E255" s="35"/>
      <c r="F255" s="34"/>
      <c r="G255" s="33"/>
    </row>
    <row r="256" spans="2:7" s="71" customFormat="1" x14ac:dyDescent="0.2">
      <c r="B256" s="35"/>
      <c r="C256" s="36"/>
      <c r="D256" s="35"/>
      <c r="E256" s="35"/>
      <c r="F256" s="34"/>
      <c r="G256" s="33"/>
    </row>
    <row r="257" spans="2:7" s="71" customFormat="1" x14ac:dyDescent="0.2">
      <c r="B257" s="35"/>
      <c r="C257" s="36"/>
      <c r="D257" s="35"/>
      <c r="E257" s="35"/>
      <c r="F257" s="34"/>
      <c r="G257" s="33"/>
    </row>
    <row r="258" spans="2:7" s="71" customFormat="1" x14ac:dyDescent="0.2">
      <c r="B258" s="35"/>
      <c r="C258" s="36"/>
      <c r="D258" s="35"/>
      <c r="E258" s="35"/>
      <c r="F258" s="34"/>
      <c r="G258" s="33"/>
    </row>
    <row r="259" spans="2:7" s="71" customFormat="1" x14ac:dyDescent="0.2">
      <c r="B259" s="35"/>
      <c r="C259" s="36"/>
      <c r="D259" s="35"/>
      <c r="E259" s="35"/>
      <c r="F259" s="34"/>
      <c r="G259" s="33"/>
    </row>
    <row r="260" spans="2:7" s="71" customFormat="1" x14ac:dyDescent="0.2">
      <c r="B260" s="35"/>
      <c r="C260" s="36"/>
      <c r="D260" s="35"/>
      <c r="E260" s="35"/>
      <c r="F260" s="34"/>
      <c r="G260" s="33"/>
    </row>
    <row r="261" spans="2:7" s="71" customFormat="1" x14ac:dyDescent="0.2">
      <c r="B261" s="35"/>
      <c r="C261" s="36"/>
      <c r="D261" s="35"/>
      <c r="E261" s="35"/>
      <c r="F261" s="34"/>
      <c r="G261" s="33"/>
    </row>
    <row r="262" spans="2:7" s="71" customFormat="1" x14ac:dyDescent="0.2">
      <c r="B262" s="35"/>
      <c r="C262" s="36"/>
      <c r="D262" s="35"/>
      <c r="E262" s="35"/>
      <c r="F262" s="34"/>
      <c r="G262" s="33"/>
    </row>
    <row r="263" spans="2:7" s="71" customFormat="1" x14ac:dyDescent="0.2">
      <c r="B263" s="35"/>
      <c r="C263" s="36"/>
      <c r="D263" s="35"/>
      <c r="E263" s="35"/>
      <c r="F263" s="34"/>
      <c r="G263" s="33"/>
    </row>
    <row r="264" spans="2:7" s="71" customFormat="1" x14ac:dyDescent="0.2">
      <c r="B264" s="35"/>
      <c r="C264" s="36"/>
      <c r="D264" s="35"/>
      <c r="E264" s="35"/>
      <c r="F264" s="34"/>
      <c r="G264" s="33"/>
    </row>
    <row r="265" spans="2:7" s="71" customFormat="1" x14ac:dyDescent="0.2">
      <c r="B265" s="35"/>
      <c r="C265" s="36"/>
      <c r="D265" s="35"/>
      <c r="E265" s="35"/>
      <c r="F265" s="34"/>
      <c r="G265" s="33"/>
    </row>
    <row r="266" spans="2:7" s="71" customFormat="1" x14ac:dyDescent="0.2">
      <c r="B266" s="35"/>
      <c r="C266" s="36"/>
      <c r="D266" s="35"/>
      <c r="E266" s="35"/>
      <c r="F266" s="34"/>
      <c r="G266" s="33"/>
    </row>
    <row r="267" spans="2:7" s="71" customFormat="1" x14ac:dyDescent="0.2">
      <c r="B267" s="35"/>
      <c r="C267" s="36"/>
      <c r="D267" s="35"/>
      <c r="E267" s="35"/>
      <c r="F267" s="34"/>
      <c r="G267" s="33"/>
    </row>
    <row r="268" spans="2:7" s="71" customFormat="1" x14ac:dyDescent="0.2">
      <c r="B268" s="35"/>
      <c r="C268" s="36"/>
      <c r="D268" s="35"/>
      <c r="E268" s="35"/>
      <c r="F268" s="34"/>
      <c r="G268" s="33"/>
    </row>
    <row r="269" spans="2:7" s="71" customFormat="1" x14ac:dyDescent="0.2">
      <c r="B269" s="35"/>
      <c r="C269" s="36"/>
      <c r="D269" s="35"/>
      <c r="E269" s="35"/>
      <c r="F269" s="34"/>
      <c r="G269" s="33"/>
    </row>
    <row r="270" spans="2:7" s="71" customFormat="1" x14ac:dyDescent="0.2">
      <c r="B270" s="35"/>
      <c r="C270" s="36"/>
      <c r="D270" s="35"/>
      <c r="E270" s="35"/>
      <c r="F270" s="34"/>
      <c r="G270" s="33"/>
    </row>
    <row r="271" spans="2:7" s="71" customFormat="1" x14ac:dyDescent="0.2">
      <c r="B271" s="35"/>
      <c r="C271" s="36"/>
      <c r="D271" s="35"/>
      <c r="E271" s="35"/>
      <c r="F271" s="34"/>
      <c r="G271" s="33"/>
    </row>
    <row r="272" spans="2:7" s="71" customFormat="1" x14ac:dyDescent="0.2">
      <c r="B272" s="35"/>
      <c r="C272" s="36"/>
      <c r="D272" s="35"/>
      <c r="E272" s="35"/>
      <c r="F272" s="34"/>
      <c r="G272" s="33"/>
    </row>
    <row r="273" spans="2:7" s="71" customFormat="1" x14ac:dyDescent="0.2">
      <c r="B273" s="35"/>
      <c r="C273" s="36"/>
      <c r="D273" s="35"/>
      <c r="E273" s="35"/>
      <c r="F273" s="34"/>
      <c r="G273" s="33"/>
    </row>
    <row r="274" spans="2:7" s="71" customFormat="1" x14ac:dyDescent="0.2">
      <c r="B274" s="35"/>
      <c r="C274" s="36"/>
      <c r="D274" s="35"/>
      <c r="E274" s="35"/>
      <c r="F274" s="34"/>
      <c r="G274" s="33"/>
    </row>
    <row r="275" spans="2:7" s="71" customFormat="1" x14ac:dyDescent="0.2">
      <c r="B275" s="35"/>
      <c r="C275" s="36"/>
      <c r="D275" s="35"/>
      <c r="E275" s="35"/>
      <c r="F275" s="34"/>
      <c r="G275" s="33"/>
    </row>
    <row r="276" spans="2:7" s="71" customFormat="1" x14ac:dyDescent="0.2">
      <c r="B276" s="35"/>
      <c r="C276" s="36"/>
      <c r="D276" s="35"/>
      <c r="E276" s="35"/>
      <c r="F276" s="34"/>
      <c r="G276" s="33"/>
    </row>
    <row r="277" spans="2:7" s="71" customFormat="1" x14ac:dyDescent="0.2">
      <c r="B277" s="35"/>
      <c r="C277" s="36"/>
      <c r="D277" s="35"/>
      <c r="E277" s="35"/>
      <c r="F277" s="34"/>
      <c r="G277" s="33"/>
    </row>
    <row r="278" spans="2:7" s="71" customFormat="1" x14ac:dyDescent="0.2">
      <c r="B278" s="35"/>
      <c r="C278" s="36"/>
      <c r="D278" s="35"/>
      <c r="E278" s="35"/>
      <c r="F278" s="34"/>
      <c r="G278" s="33"/>
    </row>
    <row r="279" spans="2:7" s="71" customFormat="1" x14ac:dyDescent="0.2">
      <c r="B279" s="35"/>
      <c r="C279" s="36"/>
      <c r="D279" s="35"/>
      <c r="E279" s="35"/>
      <c r="F279" s="34"/>
      <c r="G279" s="33"/>
    </row>
    <row r="280" spans="2:7" s="71" customFormat="1" x14ac:dyDescent="0.2">
      <c r="B280" s="35"/>
      <c r="C280" s="36"/>
      <c r="D280" s="35"/>
      <c r="E280" s="35"/>
      <c r="F280" s="34"/>
      <c r="G280" s="33"/>
    </row>
    <row r="281" spans="2:7" s="71" customFormat="1" x14ac:dyDescent="0.2">
      <c r="B281" s="35"/>
      <c r="C281" s="36"/>
      <c r="D281" s="35"/>
      <c r="E281" s="35"/>
      <c r="F281" s="34"/>
      <c r="G281" s="33"/>
    </row>
    <row r="282" spans="2:7" s="71" customFormat="1" x14ac:dyDescent="0.2">
      <c r="B282" s="35"/>
      <c r="C282" s="36"/>
      <c r="D282" s="35"/>
      <c r="E282" s="35"/>
      <c r="F282" s="34"/>
      <c r="G282" s="33"/>
    </row>
    <row r="283" spans="2:7" s="71" customFormat="1" x14ac:dyDescent="0.2">
      <c r="B283" s="35"/>
      <c r="C283" s="36"/>
      <c r="D283" s="35"/>
      <c r="E283" s="35"/>
      <c r="F283" s="34"/>
      <c r="G283" s="33"/>
    </row>
    <row r="284" spans="2:7" s="71" customFormat="1" x14ac:dyDescent="0.2">
      <c r="B284" s="35"/>
      <c r="C284" s="36"/>
      <c r="D284" s="35"/>
      <c r="E284" s="35"/>
      <c r="F284" s="34"/>
      <c r="G284" s="33"/>
    </row>
    <row r="285" spans="2:7" s="71" customFormat="1" x14ac:dyDescent="0.2">
      <c r="B285" s="35"/>
      <c r="C285" s="36"/>
      <c r="D285" s="35"/>
      <c r="E285" s="35"/>
      <c r="F285" s="34"/>
      <c r="G285" s="33"/>
    </row>
    <row r="286" spans="2:7" s="71" customFormat="1" x14ac:dyDescent="0.2">
      <c r="B286" s="35"/>
      <c r="C286" s="36"/>
      <c r="D286" s="35"/>
      <c r="E286" s="35"/>
      <c r="F286" s="34"/>
      <c r="G286" s="33"/>
    </row>
    <row r="287" spans="2:7" s="71" customFormat="1" x14ac:dyDescent="0.2">
      <c r="B287" s="35"/>
      <c r="C287" s="36"/>
      <c r="D287" s="35"/>
      <c r="E287" s="35"/>
      <c r="F287" s="34"/>
      <c r="G287" s="33"/>
    </row>
    <row r="288" spans="2:7" s="71" customFormat="1" x14ac:dyDescent="0.2">
      <c r="B288" s="35"/>
      <c r="C288" s="36"/>
      <c r="D288" s="35"/>
      <c r="E288" s="35"/>
      <c r="F288" s="34"/>
      <c r="G288" s="33"/>
    </row>
    <row r="289" spans="2:7" s="71" customFormat="1" x14ac:dyDescent="0.2">
      <c r="B289" s="35"/>
      <c r="C289" s="36"/>
      <c r="D289" s="35"/>
      <c r="E289" s="35"/>
      <c r="F289" s="34"/>
      <c r="G289" s="33"/>
    </row>
    <row r="290" spans="2:7" s="71" customFormat="1" x14ac:dyDescent="0.2">
      <c r="B290" s="35"/>
      <c r="C290" s="36"/>
      <c r="D290" s="35"/>
      <c r="E290" s="35"/>
      <c r="F290" s="34"/>
      <c r="G290" s="33"/>
    </row>
    <row r="291" spans="2:7" s="71" customFormat="1" x14ac:dyDescent="0.2">
      <c r="B291" s="35"/>
      <c r="C291" s="36"/>
      <c r="D291" s="35"/>
      <c r="E291" s="35"/>
      <c r="F291" s="34"/>
      <c r="G291" s="33"/>
    </row>
    <row r="292" spans="2:7" s="71" customFormat="1" x14ac:dyDescent="0.2">
      <c r="B292" s="35"/>
      <c r="C292" s="36"/>
      <c r="D292" s="35"/>
      <c r="E292" s="35"/>
      <c r="F292" s="34"/>
      <c r="G292" s="33"/>
    </row>
    <row r="293" spans="2:7" s="71" customFormat="1" x14ac:dyDescent="0.2">
      <c r="B293" s="35"/>
      <c r="C293" s="36"/>
      <c r="D293" s="35"/>
      <c r="E293" s="35"/>
      <c r="F293" s="34"/>
      <c r="G293" s="33"/>
    </row>
    <row r="294" spans="2:7" s="71" customFormat="1" x14ac:dyDescent="0.2">
      <c r="B294" s="35"/>
      <c r="C294" s="36"/>
      <c r="D294" s="35"/>
      <c r="E294" s="35"/>
      <c r="F294" s="34"/>
      <c r="G294" s="33"/>
    </row>
    <row r="295" spans="2:7" s="71" customFormat="1" x14ac:dyDescent="0.2">
      <c r="B295" s="35"/>
      <c r="C295" s="36"/>
      <c r="D295" s="35"/>
      <c r="E295" s="35"/>
      <c r="F295" s="34"/>
      <c r="G295" s="33"/>
    </row>
    <row r="296" spans="2:7" s="71" customFormat="1" x14ac:dyDescent="0.2">
      <c r="B296" s="35"/>
      <c r="C296" s="36"/>
      <c r="D296" s="35"/>
      <c r="E296" s="35"/>
      <c r="F296" s="34"/>
      <c r="G296" s="33"/>
    </row>
    <row r="297" spans="2:7" s="71" customFormat="1" x14ac:dyDescent="0.2">
      <c r="B297" s="35"/>
      <c r="C297" s="36"/>
      <c r="D297" s="35"/>
      <c r="E297" s="35"/>
      <c r="F297" s="34"/>
      <c r="G297" s="33"/>
    </row>
    <row r="298" spans="2:7" s="71" customFormat="1" x14ac:dyDescent="0.2">
      <c r="B298" s="35"/>
      <c r="C298" s="36"/>
      <c r="D298" s="35"/>
      <c r="E298" s="35"/>
      <c r="F298" s="34"/>
      <c r="G298" s="33"/>
    </row>
    <row r="299" spans="2:7" s="71" customFormat="1" x14ac:dyDescent="0.2">
      <c r="B299" s="35"/>
      <c r="C299" s="36"/>
      <c r="D299" s="35"/>
      <c r="E299" s="35"/>
      <c r="F299" s="34"/>
      <c r="G299" s="33"/>
    </row>
    <row r="300" spans="2:7" s="71" customFormat="1" x14ac:dyDescent="0.2">
      <c r="B300" s="35"/>
      <c r="C300" s="36"/>
      <c r="D300" s="35"/>
      <c r="E300" s="35"/>
      <c r="F300" s="34"/>
      <c r="G300" s="33"/>
    </row>
    <row r="301" spans="2:7" s="71" customFormat="1" x14ac:dyDescent="0.2">
      <c r="B301" s="35"/>
      <c r="C301" s="36"/>
      <c r="D301" s="35"/>
      <c r="E301" s="35"/>
      <c r="F301" s="34"/>
      <c r="G301" s="33"/>
    </row>
    <row r="302" spans="2:7" s="71" customFormat="1" x14ac:dyDescent="0.2">
      <c r="B302" s="35"/>
      <c r="C302" s="36"/>
      <c r="D302" s="35"/>
      <c r="E302" s="35"/>
      <c r="F302" s="34"/>
      <c r="G302" s="33"/>
    </row>
    <row r="303" spans="2:7" s="71" customFormat="1" x14ac:dyDescent="0.2">
      <c r="B303" s="35"/>
      <c r="C303" s="36"/>
      <c r="D303" s="35"/>
      <c r="E303" s="35"/>
      <c r="F303" s="34"/>
      <c r="G303" s="33"/>
    </row>
    <row r="304" spans="2:7" s="71" customFormat="1" x14ac:dyDescent="0.2">
      <c r="B304" s="35"/>
      <c r="C304" s="36"/>
      <c r="D304" s="35"/>
      <c r="E304" s="35"/>
      <c r="F304" s="34"/>
      <c r="G304" s="33"/>
    </row>
    <row r="305" spans="2:7" s="71" customFormat="1" x14ac:dyDescent="0.2">
      <c r="B305" s="35"/>
      <c r="C305" s="36"/>
      <c r="D305" s="35"/>
      <c r="E305" s="35"/>
      <c r="F305" s="34"/>
      <c r="G305" s="33"/>
    </row>
    <row r="306" spans="2:7" s="71" customFormat="1" x14ac:dyDescent="0.2">
      <c r="B306" s="35"/>
      <c r="C306" s="36"/>
      <c r="D306" s="35"/>
      <c r="E306" s="35"/>
      <c r="F306" s="34"/>
      <c r="G306" s="33"/>
    </row>
    <row r="307" spans="2:7" s="71" customFormat="1" x14ac:dyDescent="0.2">
      <c r="B307" s="35"/>
      <c r="C307" s="36"/>
      <c r="D307" s="35"/>
      <c r="E307" s="35"/>
      <c r="F307" s="34"/>
      <c r="G307" s="33"/>
    </row>
    <row r="308" spans="2:7" s="71" customFormat="1" x14ac:dyDescent="0.2">
      <c r="B308" s="35"/>
      <c r="C308" s="36"/>
      <c r="D308" s="35"/>
      <c r="E308" s="35"/>
      <c r="F308" s="34"/>
      <c r="G308" s="33"/>
    </row>
    <row r="309" spans="2:7" s="71" customFormat="1" x14ac:dyDescent="0.2">
      <c r="B309" s="35"/>
      <c r="C309" s="36"/>
      <c r="D309" s="35"/>
      <c r="E309" s="35"/>
      <c r="F309" s="34"/>
      <c r="G309" s="33"/>
    </row>
    <row r="310" spans="2:7" s="71" customFormat="1" x14ac:dyDescent="0.2">
      <c r="B310" s="35"/>
      <c r="C310" s="36"/>
      <c r="D310" s="35"/>
      <c r="E310" s="35"/>
      <c r="F310" s="34"/>
      <c r="G310" s="33"/>
    </row>
    <row r="311" spans="2:7" s="71" customFormat="1" x14ac:dyDescent="0.2">
      <c r="B311" s="35"/>
      <c r="C311" s="36"/>
      <c r="D311" s="35"/>
      <c r="E311" s="35"/>
      <c r="F311" s="34"/>
      <c r="G311" s="33"/>
    </row>
    <row r="312" spans="2:7" s="71" customFormat="1" x14ac:dyDescent="0.2">
      <c r="B312" s="35"/>
      <c r="C312" s="36"/>
      <c r="D312" s="35"/>
      <c r="E312" s="35"/>
      <c r="F312" s="34"/>
      <c r="G312" s="33"/>
    </row>
    <row r="313" spans="2:7" s="71" customFormat="1" x14ac:dyDescent="0.2">
      <c r="B313" s="35"/>
      <c r="C313" s="36"/>
      <c r="D313" s="35"/>
      <c r="E313" s="35"/>
      <c r="F313" s="34"/>
      <c r="G313" s="33"/>
    </row>
    <row r="314" spans="2:7" s="71" customFormat="1" x14ac:dyDescent="0.2">
      <c r="B314" s="35"/>
      <c r="C314" s="36"/>
      <c r="D314" s="35"/>
      <c r="E314" s="35"/>
      <c r="F314" s="34"/>
      <c r="G314" s="33"/>
    </row>
    <row r="315" spans="2:7" s="71" customFormat="1" x14ac:dyDescent="0.2">
      <c r="B315" s="35"/>
      <c r="C315" s="36"/>
      <c r="D315" s="35"/>
      <c r="E315" s="35"/>
      <c r="F315" s="34"/>
      <c r="G315" s="33"/>
    </row>
    <row r="316" spans="2:7" s="71" customFormat="1" x14ac:dyDescent="0.2">
      <c r="B316" s="35"/>
      <c r="C316" s="36"/>
      <c r="D316" s="35"/>
      <c r="E316" s="35"/>
      <c r="F316" s="34"/>
      <c r="G316" s="33"/>
    </row>
    <row r="317" spans="2:7" s="71" customFormat="1" x14ac:dyDescent="0.2">
      <c r="B317" s="35"/>
      <c r="C317" s="36"/>
      <c r="D317" s="35"/>
      <c r="E317" s="35"/>
      <c r="F317" s="34"/>
      <c r="G317" s="33"/>
    </row>
    <row r="318" spans="2:7" s="71" customFormat="1" x14ac:dyDescent="0.2">
      <c r="B318" s="35"/>
      <c r="C318" s="36"/>
      <c r="D318" s="35"/>
      <c r="E318" s="35"/>
      <c r="F318" s="34"/>
      <c r="G318" s="33"/>
    </row>
    <row r="319" spans="2:7" s="71" customFormat="1" x14ac:dyDescent="0.2">
      <c r="B319" s="35"/>
      <c r="C319" s="36"/>
      <c r="D319" s="35"/>
      <c r="E319" s="35"/>
      <c r="F319" s="34"/>
      <c r="G319" s="33"/>
    </row>
    <row r="320" spans="2:7" s="71" customFormat="1" x14ac:dyDescent="0.2">
      <c r="B320" s="35"/>
      <c r="C320" s="36"/>
      <c r="D320" s="35"/>
      <c r="E320" s="35"/>
      <c r="F320" s="34"/>
      <c r="G320" s="33"/>
    </row>
    <row r="321" spans="2:7" s="71" customFormat="1" x14ac:dyDescent="0.2">
      <c r="B321" s="35"/>
      <c r="C321" s="36"/>
      <c r="D321" s="35"/>
      <c r="E321" s="35"/>
      <c r="F321" s="34"/>
      <c r="G321" s="33"/>
    </row>
    <row r="322" spans="2:7" s="71" customFormat="1" x14ac:dyDescent="0.2">
      <c r="B322" s="35"/>
      <c r="C322" s="36"/>
      <c r="D322" s="35"/>
      <c r="E322" s="35"/>
      <c r="F322" s="34"/>
      <c r="G322" s="33"/>
    </row>
    <row r="323" spans="2:7" s="71" customFormat="1" x14ac:dyDescent="0.2">
      <c r="B323" s="35"/>
      <c r="C323" s="36"/>
      <c r="D323" s="35"/>
      <c r="E323" s="35"/>
      <c r="F323" s="34"/>
      <c r="G323" s="33"/>
    </row>
    <row r="324" spans="2:7" s="71" customFormat="1" x14ac:dyDescent="0.2">
      <c r="B324" s="35"/>
      <c r="C324" s="36"/>
      <c r="D324" s="35"/>
      <c r="E324" s="35"/>
      <c r="F324" s="34"/>
      <c r="G324" s="33"/>
    </row>
    <row r="325" spans="2:7" s="71" customFormat="1" x14ac:dyDescent="0.2">
      <c r="B325" s="35"/>
      <c r="C325" s="36"/>
      <c r="D325" s="35"/>
      <c r="E325" s="35"/>
      <c r="F325" s="34"/>
      <c r="G325" s="33"/>
    </row>
    <row r="326" spans="2:7" s="71" customFormat="1" x14ac:dyDescent="0.2">
      <c r="B326" s="35"/>
      <c r="C326" s="36"/>
      <c r="D326" s="35"/>
      <c r="E326" s="35"/>
      <c r="F326" s="34"/>
      <c r="G326" s="33"/>
    </row>
    <row r="327" spans="2:7" s="71" customFormat="1" x14ac:dyDescent="0.2">
      <c r="B327" s="35"/>
      <c r="C327" s="36"/>
      <c r="D327" s="35"/>
      <c r="E327" s="35"/>
      <c r="F327" s="34"/>
      <c r="G327" s="33"/>
    </row>
    <row r="328" spans="2:7" s="71" customFormat="1" x14ac:dyDescent="0.2">
      <c r="B328" s="35"/>
      <c r="C328" s="36"/>
      <c r="D328" s="35"/>
      <c r="E328" s="35"/>
      <c r="F328" s="34"/>
      <c r="G328" s="33"/>
    </row>
    <row r="329" spans="2:7" s="71" customFormat="1" x14ac:dyDescent="0.2">
      <c r="B329" s="35"/>
      <c r="C329" s="36"/>
      <c r="D329" s="35"/>
      <c r="E329" s="35"/>
      <c r="F329" s="34"/>
      <c r="G329" s="33"/>
    </row>
    <row r="330" spans="2:7" s="71" customFormat="1" x14ac:dyDescent="0.2">
      <c r="B330" s="35"/>
      <c r="C330" s="36"/>
      <c r="D330" s="35"/>
      <c r="E330" s="35"/>
      <c r="F330" s="34"/>
      <c r="G330" s="33"/>
    </row>
    <row r="331" spans="2:7" s="71" customFormat="1" x14ac:dyDescent="0.2">
      <c r="B331" s="35"/>
      <c r="C331" s="36"/>
      <c r="D331" s="35"/>
      <c r="E331" s="35"/>
      <c r="F331" s="34"/>
      <c r="G331" s="33"/>
    </row>
    <row r="332" spans="2:7" s="71" customFormat="1" x14ac:dyDescent="0.2">
      <c r="B332" s="35"/>
      <c r="C332" s="36"/>
      <c r="D332" s="35"/>
      <c r="E332" s="35"/>
      <c r="F332" s="34"/>
      <c r="G332" s="33"/>
    </row>
    <row r="333" spans="2:7" s="71" customFormat="1" x14ac:dyDescent="0.2">
      <c r="B333" s="35"/>
      <c r="C333" s="36"/>
      <c r="D333" s="35"/>
      <c r="E333" s="35"/>
      <c r="F333" s="34"/>
      <c r="G333" s="33"/>
    </row>
    <row r="334" spans="2:7" s="71" customFormat="1" x14ac:dyDescent="0.2">
      <c r="B334" s="35"/>
      <c r="C334" s="36"/>
      <c r="D334" s="35"/>
      <c r="E334" s="35"/>
      <c r="F334" s="34"/>
      <c r="G334" s="33"/>
    </row>
    <row r="335" spans="2:7" s="71" customFormat="1" x14ac:dyDescent="0.2">
      <c r="B335" s="35"/>
      <c r="C335" s="36"/>
      <c r="D335" s="35"/>
      <c r="E335" s="35"/>
      <c r="F335" s="34"/>
      <c r="G335" s="33"/>
    </row>
    <row r="336" spans="2:7" s="71" customFormat="1" x14ac:dyDescent="0.2">
      <c r="B336" s="35"/>
      <c r="C336" s="36"/>
      <c r="D336" s="35"/>
      <c r="E336" s="35"/>
      <c r="F336" s="34"/>
      <c r="G336" s="33"/>
    </row>
    <row r="337" spans="2:7" s="71" customFormat="1" x14ac:dyDescent="0.2">
      <c r="B337" s="35"/>
      <c r="C337" s="36"/>
      <c r="D337" s="35"/>
      <c r="E337" s="35"/>
      <c r="F337" s="34"/>
      <c r="G337" s="33"/>
    </row>
    <row r="338" spans="2:7" s="71" customFormat="1" x14ac:dyDescent="0.2">
      <c r="B338" s="35"/>
      <c r="C338" s="36"/>
      <c r="D338" s="35"/>
      <c r="E338" s="35"/>
      <c r="F338" s="34"/>
      <c r="G338" s="33"/>
    </row>
    <row r="339" spans="2:7" s="71" customFormat="1" x14ac:dyDescent="0.2">
      <c r="B339" s="35"/>
      <c r="C339" s="36"/>
      <c r="D339" s="35"/>
      <c r="E339" s="35"/>
      <c r="F339" s="34"/>
      <c r="G339" s="33"/>
    </row>
    <row r="340" spans="2:7" s="71" customFormat="1" x14ac:dyDescent="0.2">
      <c r="B340" s="35"/>
      <c r="C340" s="36"/>
      <c r="D340" s="35"/>
      <c r="E340" s="35"/>
      <c r="F340" s="34"/>
      <c r="G340" s="33"/>
    </row>
    <row r="341" spans="2:7" s="71" customFormat="1" x14ac:dyDescent="0.2">
      <c r="B341" s="35"/>
      <c r="C341" s="36"/>
      <c r="D341" s="35"/>
      <c r="E341" s="35"/>
      <c r="F341" s="34"/>
      <c r="G341" s="33"/>
    </row>
    <row r="342" spans="2:7" s="71" customFormat="1" x14ac:dyDescent="0.2">
      <c r="B342" s="35"/>
      <c r="C342" s="36"/>
      <c r="D342" s="35"/>
      <c r="E342" s="35"/>
      <c r="F342" s="34"/>
      <c r="G342" s="33"/>
    </row>
    <row r="343" spans="2:7" s="71" customFormat="1" x14ac:dyDescent="0.2">
      <c r="B343" s="35"/>
      <c r="C343" s="36"/>
      <c r="D343" s="35"/>
      <c r="E343" s="35"/>
      <c r="F343" s="34"/>
      <c r="G343" s="33"/>
    </row>
    <row r="344" spans="2:7" s="71" customFormat="1" x14ac:dyDescent="0.2">
      <c r="B344" s="35"/>
      <c r="C344" s="36"/>
      <c r="D344" s="35"/>
      <c r="E344" s="35"/>
      <c r="F344" s="34"/>
      <c r="G344" s="33"/>
    </row>
    <row r="345" spans="2:7" s="71" customFormat="1" x14ac:dyDescent="0.2">
      <c r="B345" s="35"/>
      <c r="C345" s="36"/>
      <c r="D345" s="35"/>
      <c r="E345" s="35"/>
      <c r="F345" s="34"/>
      <c r="G345" s="33"/>
    </row>
    <row r="346" spans="2:7" s="71" customFormat="1" x14ac:dyDescent="0.2">
      <c r="B346" s="35"/>
      <c r="C346" s="36"/>
      <c r="D346" s="35"/>
      <c r="E346" s="35"/>
      <c r="F346" s="34"/>
      <c r="G346" s="33"/>
    </row>
    <row r="347" spans="2:7" s="71" customFormat="1" x14ac:dyDescent="0.2">
      <c r="B347" s="35"/>
      <c r="C347" s="36"/>
      <c r="D347" s="35"/>
      <c r="E347" s="35"/>
      <c r="F347" s="34"/>
      <c r="G347" s="33"/>
    </row>
    <row r="348" spans="2:7" s="71" customFormat="1" x14ac:dyDescent="0.2">
      <c r="B348" s="35"/>
      <c r="C348" s="36"/>
      <c r="D348" s="35"/>
      <c r="E348" s="35"/>
      <c r="F348" s="34"/>
      <c r="G348" s="33"/>
    </row>
    <row r="349" spans="2:7" s="71" customFormat="1" x14ac:dyDescent="0.2">
      <c r="B349" s="35"/>
      <c r="C349" s="36"/>
      <c r="D349" s="35"/>
      <c r="E349" s="35"/>
      <c r="F349" s="34"/>
      <c r="G349" s="33"/>
    </row>
    <row r="350" spans="2:7" s="71" customFormat="1" x14ac:dyDescent="0.2">
      <c r="B350" s="35"/>
      <c r="C350" s="36"/>
      <c r="D350" s="35"/>
      <c r="E350" s="35"/>
      <c r="F350" s="34"/>
      <c r="G350" s="33"/>
    </row>
    <row r="351" spans="2:7" s="71" customFormat="1" x14ac:dyDescent="0.2">
      <c r="B351" s="35"/>
      <c r="C351" s="36"/>
      <c r="D351" s="35"/>
      <c r="E351" s="35"/>
      <c r="F351" s="34"/>
      <c r="G351" s="33"/>
    </row>
    <row r="352" spans="2:7" s="71" customFormat="1" x14ac:dyDescent="0.2">
      <c r="B352" s="35"/>
      <c r="C352" s="36"/>
      <c r="D352" s="35"/>
      <c r="E352" s="35"/>
      <c r="F352" s="34"/>
      <c r="G352" s="33"/>
    </row>
    <row r="353" spans="2:7" s="71" customFormat="1" x14ac:dyDescent="0.2">
      <c r="B353" s="35"/>
      <c r="C353" s="36"/>
      <c r="D353" s="35"/>
      <c r="E353" s="35"/>
      <c r="F353" s="34"/>
      <c r="G353" s="33"/>
    </row>
    <row r="354" spans="2:7" s="71" customFormat="1" x14ac:dyDescent="0.2">
      <c r="B354" s="35"/>
      <c r="C354" s="36"/>
      <c r="D354" s="35"/>
      <c r="E354" s="35"/>
      <c r="F354" s="34"/>
      <c r="G354" s="33"/>
    </row>
    <row r="355" spans="2:7" s="71" customFormat="1" x14ac:dyDescent="0.2">
      <c r="B355" s="35"/>
      <c r="C355" s="36"/>
      <c r="D355" s="35"/>
      <c r="E355" s="35"/>
      <c r="F355" s="34"/>
      <c r="G355" s="33"/>
    </row>
    <row r="356" spans="2:7" s="71" customFormat="1" x14ac:dyDescent="0.2">
      <c r="B356" s="35"/>
      <c r="C356" s="36"/>
      <c r="D356" s="35"/>
      <c r="E356" s="35"/>
      <c r="F356" s="34"/>
      <c r="G356" s="33"/>
    </row>
    <row r="357" spans="2:7" s="71" customFormat="1" x14ac:dyDescent="0.2">
      <c r="B357" s="35"/>
      <c r="C357" s="36"/>
      <c r="D357" s="35"/>
      <c r="E357" s="35"/>
      <c r="F357" s="34"/>
      <c r="G357" s="33"/>
    </row>
    <row r="358" spans="2:7" s="71" customFormat="1" x14ac:dyDescent="0.2">
      <c r="B358" s="35"/>
      <c r="C358" s="36"/>
      <c r="D358" s="35"/>
      <c r="E358" s="35"/>
      <c r="F358" s="34"/>
      <c r="G358" s="33"/>
    </row>
    <row r="359" spans="2:7" s="71" customFormat="1" x14ac:dyDescent="0.2">
      <c r="B359" s="35"/>
      <c r="C359" s="36"/>
      <c r="D359" s="35"/>
      <c r="E359" s="35"/>
      <c r="F359" s="34"/>
      <c r="G359" s="33"/>
    </row>
    <row r="360" spans="2:7" s="71" customFormat="1" x14ac:dyDescent="0.2">
      <c r="B360" s="35"/>
      <c r="C360" s="36"/>
      <c r="D360" s="35"/>
      <c r="E360" s="35"/>
      <c r="F360" s="34"/>
      <c r="G360" s="33"/>
    </row>
    <row r="361" spans="2:7" s="71" customFormat="1" x14ac:dyDescent="0.2">
      <c r="B361" s="35"/>
      <c r="C361" s="36"/>
      <c r="D361" s="35"/>
      <c r="E361" s="35"/>
      <c r="F361" s="34"/>
      <c r="G361" s="33"/>
    </row>
    <row r="362" spans="2:7" s="71" customFormat="1" x14ac:dyDescent="0.2">
      <c r="B362" s="35"/>
      <c r="C362" s="36"/>
      <c r="D362" s="35"/>
      <c r="E362" s="35"/>
      <c r="F362" s="34"/>
      <c r="G362" s="33"/>
    </row>
    <row r="363" spans="2:7" s="71" customFormat="1" x14ac:dyDescent="0.2">
      <c r="B363" s="35"/>
      <c r="C363" s="36"/>
      <c r="D363" s="35"/>
      <c r="E363" s="35"/>
      <c r="F363" s="34"/>
      <c r="G363" s="33"/>
    </row>
    <row r="364" spans="2:7" s="71" customFormat="1" x14ac:dyDescent="0.2">
      <c r="B364" s="35"/>
      <c r="C364" s="36"/>
      <c r="D364" s="35"/>
      <c r="E364" s="35"/>
      <c r="F364" s="34"/>
      <c r="G364" s="33"/>
    </row>
    <row r="365" spans="2:7" s="71" customFormat="1" x14ac:dyDescent="0.2">
      <c r="B365" s="35"/>
      <c r="C365" s="36"/>
      <c r="D365" s="35"/>
      <c r="E365" s="35"/>
      <c r="F365" s="34"/>
      <c r="G365" s="33"/>
    </row>
    <row r="366" spans="2:7" s="71" customFormat="1" x14ac:dyDescent="0.2">
      <c r="B366" s="35"/>
      <c r="C366" s="36"/>
      <c r="D366" s="35"/>
      <c r="E366" s="35"/>
      <c r="F366" s="34"/>
      <c r="G366" s="33"/>
    </row>
    <row r="367" spans="2:7" s="71" customFormat="1" x14ac:dyDescent="0.2">
      <c r="B367" s="35"/>
      <c r="C367" s="36"/>
      <c r="D367" s="35"/>
      <c r="E367" s="35"/>
      <c r="F367" s="34"/>
      <c r="G367" s="33"/>
    </row>
    <row r="368" spans="2:7" s="71" customFormat="1" x14ac:dyDescent="0.2">
      <c r="B368" s="35"/>
      <c r="C368" s="36"/>
      <c r="D368" s="35"/>
      <c r="E368" s="35"/>
      <c r="F368" s="34"/>
      <c r="G368" s="33"/>
    </row>
    <row r="369" spans="2:7" s="71" customFormat="1" x14ac:dyDescent="0.2">
      <c r="B369" s="35"/>
      <c r="C369" s="36"/>
      <c r="D369" s="35"/>
      <c r="E369" s="35"/>
      <c r="F369" s="34"/>
      <c r="G369" s="33"/>
    </row>
    <row r="370" spans="2:7" s="71" customFormat="1" x14ac:dyDescent="0.2">
      <c r="B370" s="35"/>
      <c r="C370" s="36"/>
      <c r="D370" s="35"/>
      <c r="E370" s="35"/>
      <c r="F370" s="34"/>
      <c r="G370" s="33"/>
    </row>
    <row r="371" spans="2:7" s="71" customFormat="1" x14ac:dyDescent="0.2">
      <c r="B371" s="35"/>
      <c r="C371" s="36"/>
      <c r="D371" s="35"/>
      <c r="E371" s="35"/>
      <c r="F371" s="34"/>
      <c r="G371" s="33"/>
    </row>
    <row r="372" spans="2:7" s="71" customFormat="1" x14ac:dyDescent="0.2">
      <c r="B372" s="35"/>
      <c r="C372" s="36"/>
      <c r="D372" s="35"/>
      <c r="E372" s="35"/>
      <c r="F372" s="34"/>
      <c r="G372" s="33"/>
    </row>
    <row r="373" spans="2:7" s="71" customFormat="1" x14ac:dyDescent="0.2">
      <c r="B373" s="35"/>
      <c r="C373" s="36"/>
      <c r="D373" s="35"/>
      <c r="E373" s="35"/>
      <c r="F373" s="34"/>
      <c r="G373" s="33"/>
    </row>
    <row r="374" spans="2:7" s="71" customFormat="1" x14ac:dyDescent="0.2">
      <c r="B374" s="35"/>
      <c r="C374" s="36"/>
      <c r="D374" s="35"/>
      <c r="E374" s="35"/>
      <c r="F374" s="34"/>
      <c r="G374" s="33"/>
    </row>
    <row r="375" spans="2:7" s="71" customFormat="1" x14ac:dyDescent="0.2">
      <c r="B375" s="35"/>
      <c r="C375" s="36"/>
      <c r="D375" s="35"/>
      <c r="E375" s="35"/>
      <c r="F375" s="34"/>
      <c r="G375" s="33"/>
    </row>
    <row r="376" spans="2:7" s="71" customFormat="1" x14ac:dyDescent="0.2">
      <c r="B376" s="35"/>
      <c r="C376" s="36"/>
      <c r="D376" s="35"/>
      <c r="E376" s="35"/>
      <c r="F376" s="34"/>
      <c r="G376" s="33"/>
    </row>
    <row r="377" spans="2:7" s="71" customFormat="1" x14ac:dyDescent="0.2">
      <c r="B377" s="35"/>
      <c r="C377" s="36"/>
      <c r="D377" s="35"/>
      <c r="E377" s="35"/>
      <c r="F377" s="34"/>
      <c r="G377" s="33"/>
    </row>
    <row r="378" spans="2:7" s="71" customFormat="1" x14ac:dyDescent="0.2">
      <c r="B378" s="35"/>
      <c r="C378" s="36"/>
      <c r="D378" s="35"/>
      <c r="E378" s="35"/>
      <c r="F378" s="34"/>
      <c r="G378" s="33"/>
    </row>
    <row r="379" spans="2:7" s="71" customFormat="1" x14ac:dyDescent="0.2">
      <c r="B379" s="35"/>
      <c r="C379" s="36"/>
      <c r="D379" s="35"/>
      <c r="E379" s="35"/>
      <c r="F379" s="34"/>
      <c r="G379" s="33"/>
    </row>
    <row r="380" spans="2:7" s="71" customFormat="1" x14ac:dyDescent="0.2">
      <c r="B380" s="35"/>
      <c r="C380" s="36"/>
      <c r="D380" s="35"/>
      <c r="E380" s="35"/>
      <c r="F380" s="34"/>
      <c r="G380" s="33"/>
    </row>
    <row r="381" spans="2:7" s="71" customFormat="1" x14ac:dyDescent="0.2">
      <c r="B381" s="35"/>
      <c r="C381" s="36"/>
      <c r="D381" s="35"/>
      <c r="E381" s="35"/>
      <c r="F381" s="34"/>
      <c r="G381" s="33"/>
    </row>
    <row r="382" spans="2:7" s="71" customFormat="1" x14ac:dyDescent="0.2">
      <c r="B382" s="35"/>
      <c r="C382" s="36"/>
      <c r="D382" s="35"/>
      <c r="E382" s="35"/>
      <c r="F382" s="34"/>
      <c r="G382" s="33"/>
    </row>
    <row r="383" spans="2:7" s="71" customFormat="1" x14ac:dyDescent="0.2">
      <c r="B383" s="35"/>
      <c r="C383" s="36"/>
      <c r="D383" s="35"/>
      <c r="E383" s="35"/>
      <c r="F383" s="34"/>
      <c r="G383" s="33"/>
    </row>
    <row r="384" spans="2:7" s="71" customFormat="1" x14ac:dyDescent="0.2">
      <c r="B384" s="35"/>
      <c r="C384" s="36"/>
      <c r="D384" s="35"/>
      <c r="E384" s="35"/>
      <c r="F384" s="34"/>
      <c r="G384" s="33"/>
    </row>
    <row r="385" spans="2:7" s="71" customFormat="1" x14ac:dyDescent="0.2">
      <c r="B385" s="35"/>
      <c r="C385" s="36"/>
      <c r="D385" s="35"/>
      <c r="E385" s="35"/>
      <c r="F385" s="34"/>
      <c r="G385" s="33"/>
    </row>
    <row r="386" spans="2:7" s="71" customFormat="1" x14ac:dyDescent="0.2">
      <c r="B386" s="35"/>
      <c r="C386" s="36"/>
      <c r="D386" s="35"/>
      <c r="E386" s="35"/>
      <c r="F386" s="34"/>
      <c r="G386" s="33"/>
    </row>
    <row r="387" spans="2:7" s="71" customFormat="1" x14ac:dyDescent="0.2">
      <c r="B387" s="35"/>
      <c r="C387" s="36"/>
      <c r="D387" s="35"/>
      <c r="E387" s="35"/>
      <c r="F387" s="34"/>
      <c r="G387" s="33"/>
    </row>
    <row r="388" spans="2:7" s="71" customFormat="1" x14ac:dyDescent="0.2">
      <c r="B388" s="35"/>
      <c r="C388" s="36"/>
      <c r="D388" s="35"/>
      <c r="E388" s="35"/>
      <c r="F388" s="34"/>
      <c r="G388" s="33"/>
    </row>
    <row r="389" spans="2:7" s="71" customFormat="1" x14ac:dyDescent="0.2">
      <c r="B389" s="35"/>
      <c r="C389" s="36"/>
      <c r="D389" s="35"/>
      <c r="E389" s="35"/>
      <c r="F389" s="34"/>
      <c r="G389" s="33"/>
    </row>
    <row r="390" spans="2:7" s="71" customFormat="1" x14ac:dyDescent="0.2">
      <c r="B390" s="35"/>
      <c r="C390" s="36"/>
      <c r="D390" s="35"/>
      <c r="E390" s="35"/>
      <c r="F390" s="34"/>
      <c r="G390" s="33"/>
    </row>
    <row r="391" spans="2:7" s="71" customFormat="1" x14ac:dyDescent="0.2">
      <c r="B391" s="35"/>
      <c r="C391" s="36"/>
      <c r="D391" s="35"/>
      <c r="E391" s="35"/>
      <c r="F391" s="34"/>
      <c r="G391" s="33"/>
    </row>
    <row r="392" spans="2:7" s="71" customFormat="1" x14ac:dyDescent="0.2">
      <c r="B392" s="35"/>
      <c r="C392" s="36"/>
      <c r="D392" s="35"/>
      <c r="E392" s="35"/>
      <c r="F392" s="34"/>
      <c r="G392" s="33"/>
    </row>
    <row r="393" spans="2:7" s="71" customFormat="1" x14ac:dyDescent="0.2">
      <c r="B393" s="35"/>
      <c r="C393" s="36"/>
      <c r="D393" s="35"/>
      <c r="E393" s="35"/>
      <c r="F393" s="34"/>
      <c r="G393" s="33"/>
    </row>
    <row r="394" spans="2:7" s="71" customFormat="1" x14ac:dyDescent="0.2">
      <c r="B394" s="35"/>
      <c r="C394" s="36"/>
      <c r="D394" s="35"/>
      <c r="E394" s="35"/>
      <c r="F394" s="34"/>
      <c r="G394" s="33"/>
    </row>
    <row r="395" spans="2:7" s="71" customFormat="1" x14ac:dyDescent="0.2">
      <c r="B395" s="35"/>
      <c r="C395" s="36"/>
      <c r="D395" s="35"/>
      <c r="E395" s="35"/>
      <c r="F395" s="34"/>
      <c r="G395" s="33"/>
    </row>
    <row r="396" spans="2:7" s="71" customFormat="1" x14ac:dyDescent="0.2">
      <c r="B396" s="35"/>
      <c r="C396" s="36"/>
      <c r="D396" s="35"/>
      <c r="E396" s="35"/>
      <c r="F396" s="34"/>
      <c r="G396" s="33"/>
    </row>
    <row r="397" spans="2:7" s="71" customFormat="1" x14ac:dyDescent="0.2">
      <c r="B397" s="35"/>
      <c r="C397" s="36"/>
      <c r="D397" s="35"/>
      <c r="E397" s="35"/>
      <c r="F397" s="34"/>
      <c r="G397" s="33"/>
    </row>
    <row r="398" spans="2:7" s="71" customFormat="1" x14ac:dyDescent="0.2">
      <c r="B398" s="35"/>
      <c r="C398" s="36"/>
      <c r="D398" s="35"/>
      <c r="E398" s="35"/>
      <c r="F398" s="34"/>
      <c r="G398" s="33"/>
    </row>
    <row r="399" spans="2:7" s="71" customFormat="1" x14ac:dyDescent="0.2">
      <c r="B399" s="35"/>
      <c r="C399" s="36"/>
      <c r="D399" s="35"/>
      <c r="E399" s="35"/>
      <c r="F399" s="34"/>
      <c r="G399" s="33"/>
    </row>
    <row r="400" spans="2:7" s="71" customFormat="1" x14ac:dyDescent="0.2">
      <c r="B400" s="35"/>
      <c r="C400" s="36"/>
      <c r="D400" s="35"/>
      <c r="E400" s="35"/>
      <c r="F400" s="34"/>
      <c r="G400" s="33"/>
    </row>
    <row r="401" spans="2:7" s="71" customFormat="1" x14ac:dyDescent="0.2">
      <c r="B401" s="35"/>
      <c r="C401" s="36"/>
      <c r="D401" s="35"/>
      <c r="E401" s="35"/>
      <c r="F401" s="34"/>
      <c r="G401" s="33"/>
    </row>
    <row r="402" spans="2:7" s="71" customFormat="1" x14ac:dyDescent="0.2">
      <c r="B402" s="35"/>
      <c r="C402" s="36"/>
      <c r="D402" s="35"/>
      <c r="E402" s="35"/>
      <c r="F402" s="34"/>
      <c r="G402" s="33"/>
    </row>
    <row r="403" spans="2:7" s="71" customFormat="1" x14ac:dyDescent="0.2">
      <c r="B403" s="35"/>
      <c r="C403" s="36"/>
      <c r="D403" s="35"/>
      <c r="E403" s="35"/>
      <c r="F403" s="34"/>
      <c r="G403" s="33"/>
    </row>
    <row r="404" spans="2:7" s="71" customFormat="1" x14ac:dyDescent="0.2">
      <c r="B404" s="35"/>
      <c r="C404" s="36"/>
      <c r="D404" s="35"/>
      <c r="E404" s="35"/>
      <c r="F404" s="34"/>
      <c r="G404" s="33"/>
    </row>
    <row r="405" spans="2:7" s="71" customFormat="1" x14ac:dyDescent="0.2">
      <c r="B405" s="35"/>
      <c r="C405" s="36"/>
      <c r="D405" s="35"/>
      <c r="E405" s="35"/>
      <c r="F405" s="34"/>
      <c r="G405" s="33"/>
    </row>
    <row r="406" spans="2:7" s="71" customFormat="1" x14ac:dyDescent="0.2">
      <c r="B406" s="35"/>
      <c r="C406" s="36"/>
      <c r="D406" s="35"/>
      <c r="E406" s="35"/>
      <c r="F406" s="34"/>
      <c r="G406" s="33"/>
    </row>
    <row r="407" spans="2:7" s="71" customFormat="1" x14ac:dyDescent="0.2">
      <c r="B407" s="35"/>
      <c r="C407" s="36"/>
      <c r="D407" s="35"/>
      <c r="E407" s="35"/>
      <c r="F407" s="34"/>
      <c r="G407" s="33"/>
    </row>
    <row r="408" spans="2:7" s="71" customFormat="1" x14ac:dyDescent="0.2">
      <c r="B408" s="35"/>
      <c r="C408" s="36"/>
      <c r="D408" s="35"/>
      <c r="E408" s="35"/>
      <c r="F408" s="34"/>
      <c r="G408" s="33"/>
    </row>
    <row r="409" spans="2:7" s="71" customFormat="1" x14ac:dyDescent="0.2">
      <c r="B409" s="35"/>
      <c r="C409" s="36"/>
      <c r="D409" s="35"/>
      <c r="E409" s="35"/>
      <c r="F409" s="34"/>
      <c r="G409" s="33"/>
    </row>
    <row r="410" spans="2:7" s="71" customFormat="1" x14ac:dyDescent="0.2">
      <c r="B410" s="35"/>
      <c r="C410" s="36"/>
      <c r="D410" s="35"/>
      <c r="E410" s="35"/>
      <c r="F410" s="34"/>
      <c r="G410" s="33"/>
    </row>
    <row r="411" spans="2:7" s="71" customFormat="1" x14ac:dyDescent="0.2">
      <c r="B411" s="35"/>
      <c r="C411" s="36"/>
      <c r="D411" s="35"/>
      <c r="E411" s="35"/>
      <c r="F411" s="34"/>
      <c r="G411" s="33"/>
    </row>
    <row r="412" spans="2:7" s="71" customFormat="1" x14ac:dyDescent="0.2">
      <c r="B412" s="35"/>
      <c r="C412" s="36"/>
      <c r="D412" s="35"/>
      <c r="E412" s="35"/>
      <c r="F412" s="34"/>
      <c r="G412" s="33"/>
    </row>
    <row r="413" spans="2:7" s="71" customFormat="1" x14ac:dyDescent="0.2">
      <c r="B413" s="35"/>
      <c r="C413" s="36"/>
      <c r="D413" s="35"/>
      <c r="E413" s="35"/>
      <c r="F413" s="34"/>
      <c r="G413" s="33"/>
    </row>
    <row r="414" spans="2:7" s="71" customFormat="1" x14ac:dyDescent="0.2">
      <c r="B414" s="35"/>
      <c r="C414" s="36"/>
      <c r="D414" s="35"/>
      <c r="E414" s="35"/>
      <c r="F414" s="34"/>
      <c r="G414" s="33"/>
    </row>
    <row r="415" spans="2:7" s="71" customFormat="1" x14ac:dyDescent="0.2">
      <c r="B415" s="35"/>
      <c r="C415" s="36"/>
      <c r="D415" s="35"/>
      <c r="E415" s="35"/>
      <c r="F415" s="34"/>
      <c r="G415" s="33"/>
    </row>
    <row r="416" spans="2:7" s="71" customFormat="1" x14ac:dyDescent="0.2">
      <c r="B416" s="35"/>
      <c r="C416" s="36"/>
      <c r="D416" s="35"/>
      <c r="E416" s="35"/>
      <c r="F416" s="34"/>
      <c r="G416" s="33"/>
    </row>
    <row r="417" spans="2:7" s="71" customFormat="1" x14ac:dyDescent="0.2">
      <c r="B417" s="35"/>
      <c r="C417" s="36"/>
      <c r="D417" s="35"/>
      <c r="E417" s="35"/>
      <c r="F417" s="34"/>
      <c r="G417" s="33"/>
    </row>
    <row r="418" spans="2:7" s="71" customFormat="1" x14ac:dyDescent="0.2">
      <c r="B418" s="35"/>
      <c r="C418" s="36"/>
      <c r="D418" s="35"/>
      <c r="E418" s="35"/>
      <c r="F418" s="34"/>
      <c r="G418" s="33"/>
    </row>
    <row r="419" spans="2:7" s="71" customFormat="1" x14ac:dyDescent="0.2">
      <c r="B419" s="35"/>
      <c r="C419" s="36"/>
      <c r="D419" s="35"/>
      <c r="E419" s="35"/>
      <c r="F419" s="34"/>
      <c r="G419" s="33"/>
    </row>
    <row r="420" spans="2:7" s="71" customFormat="1" x14ac:dyDescent="0.2">
      <c r="B420" s="35"/>
      <c r="C420" s="36"/>
      <c r="D420" s="35"/>
      <c r="E420" s="35"/>
      <c r="F420" s="34"/>
      <c r="G420" s="33"/>
    </row>
    <row r="421" spans="2:7" s="71" customFormat="1" x14ac:dyDescent="0.2">
      <c r="B421" s="35"/>
      <c r="C421" s="36"/>
      <c r="D421" s="35"/>
      <c r="E421" s="35"/>
      <c r="F421" s="34"/>
      <c r="G421" s="33"/>
    </row>
    <row r="422" spans="2:7" s="71" customFormat="1" x14ac:dyDescent="0.2">
      <c r="B422" s="35"/>
      <c r="C422" s="36"/>
      <c r="D422" s="35"/>
      <c r="E422" s="35"/>
      <c r="F422" s="34"/>
      <c r="G422" s="33"/>
    </row>
    <row r="423" spans="2:7" s="71" customFormat="1" x14ac:dyDescent="0.2">
      <c r="B423" s="35"/>
      <c r="C423" s="36"/>
      <c r="D423" s="35"/>
      <c r="E423" s="35"/>
      <c r="F423" s="34"/>
      <c r="G423" s="33"/>
    </row>
    <row r="424" spans="2:7" s="71" customFormat="1" x14ac:dyDescent="0.2">
      <c r="B424" s="35"/>
      <c r="C424" s="36"/>
      <c r="D424" s="35"/>
      <c r="E424" s="35"/>
      <c r="F424" s="34"/>
      <c r="G424" s="33"/>
    </row>
    <row r="425" spans="2:7" s="71" customFormat="1" x14ac:dyDescent="0.2">
      <c r="B425" s="35"/>
      <c r="C425" s="36"/>
      <c r="D425" s="35"/>
      <c r="E425" s="35"/>
      <c r="F425" s="34"/>
      <c r="G425" s="33"/>
    </row>
    <row r="426" spans="2:7" s="71" customFormat="1" x14ac:dyDescent="0.2">
      <c r="B426" s="35"/>
      <c r="C426" s="36"/>
      <c r="D426" s="35"/>
      <c r="E426" s="35"/>
      <c r="F426" s="34"/>
      <c r="G426" s="33"/>
    </row>
    <row r="427" spans="2:7" s="71" customFormat="1" x14ac:dyDescent="0.2">
      <c r="B427" s="35"/>
      <c r="C427" s="36"/>
      <c r="D427" s="35"/>
      <c r="E427" s="35"/>
      <c r="F427" s="34"/>
      <c r="G427" s="33"/>
    </row>
    <row r="428" spans="2:7" s="71" customFormat="1" x14ac:dyDescent="0.2">
      <c r="B428" s="35"/>
      <c r="C428" s="36"/>
      <c r="D428" s="35"/>
      <c r="E428" s="35"/>
      <c r="F428" s="34"/>
      <c r="G428" s="33"/>
    </row>
    <row r="429" spans="2:7" s="71" customFormat="1" x14ac:dyDescent="0.2">
      <c r="B429" s="35"/>
      <c r="C429" s="36"/>
      <c r="D429" s="35"/>
      <c r="E429" s="35"/>
      <c r="F429" s="34"/>
      <c r="G429" s="33"/>
    </row>
    <row r="430" spans="2:7" s="71" customFormat="1" x14ac:dyDescent="0.2">
      <c r="B430" s="35"/>
      <c r="C430" s="36"/>
      <c r="D430" s="35"/>
      <c r="E430" s="35"/>
      <c r="F430" s="34"/>
      <c r="G430" s="33"/>
    </row>
    <row r="431" spans="2:7" s="71" customFormat="1" x14ac:dyDescent="0.2">
      <c r="B431" s="35"/>
      <c r="C431" s="36"/>
      <c r="D431" s="35"/>
      <c r="E431" s="35"/>
      <c r="F431" s="34"/>
      <c r="G431" s="33"/>
    </row>
    <row r="432" spans="2:7" s="71" customFormat="1" x14ac:dyDescent="0.2">
      <c r="B432" s="35"/>
      <c r="C432" s="36"/>
      <c r="D432" s="35"/>
      <c r="E432" s="35"/>
      <c r="F432" s="34"/>
      <c r="G432" s="33"/>
    </row>
    <row r="433" spans="2:7" s="71" customFormat="1" x14ac:dyDescent="0.2">
      <c r="B433" s="35"/>
      <c r="C433" s="36"/>
      <c r="D433" s="35"/>
      <c r="E433" s="35"/>
      <c r="F433" s="34"/>
      <c r="G433" s="33"/>
    </row>
    <row r="434" spans="2:7" s="71" customFormat="1" x14ac:dyDescent="0.2">
      <c r="B434" s="35"/>
      <c r="C434" s="36"/>
      <c r="D434" s="35"/>
      <c r="E434" s="35"/>
      <c r="F434" s="34"/>
      <c r="G434" s="33"/>
    </row>
    <row r="435" spans="2:7" s="71" customFormat="1" x14ac:dyDescent="0.2">
      <c r="B435" s="35"/>
      <c r="C435" s="36"/>
      <c r="D435" s="35"/>
      <c r="E435" s="35"/>
      <c r="F435" s="34"/>
      <c r="G435" s="33"/>
    </row>
    <row r="436" spans="2:7" s="71" customFormat="1" x14ac:dyDescent="0.2">
      <c r="B436" s="35"/>
      <c r="C436" s="36"/>
      <c r="D436" s="35"/>
      <c r="E436" s="35"/>
      <c r="F436" s="34"/>
      <c r="G436" s="33"/>
    </row>
    <row r="437" spans="2:7" s="71" customFormat="1" x14ac:dyDescent="0.2">
      <c r="B437" s="35"/>
      <c r="C437" s="36"/>
      <c r="D437" s="35"/>
      <c r="E437" s="35"/>
      <c r="F437" s="34"/>
      <c r="G437" s="33"/>
    </row>
    <row r="438" spans="2:7" s="71" customFormat="1" x14ac:dyDescent="0.2">
      <c r="B438" s="35"/>
      <c r="C438" s="36"/>
      <c r="D438" s="35"/>
      <c r="E438" s="35"/>
      <c r="F438" s="34"/>
      <c r="G438" s="33"/>
    </row>
    <row r="439" spans="2:7" s="71" customFormat="1" x14ac:dyDescent="0.2">
      <c r="B439" s="35"/>
      <c r="C439" s="36"/>
      <c r="D439" s="35"/>
      <c r="E439" s="35"/>
      <c r="F439" s="34"/>
      <c r="G439" s="33"/>
    </row>
    <row r="440" spans="2:7" s="71" customFormat="1" x14ac:dyDescent="0.2">
      <c r="B440" s="35"/>
      <c r="C440" s="36"/>
      <c r="D440" s="35"/>
      <c r="E440" s="35"/>
      <c r="F440" s="34"/>
      <c r="G440" s="33"/>
    </row>
    <row r="441" spans="2:7" s="71" customFormat="1" x14ac:dyDescent="0.2">
      <c r="B441" s="35"/>
      <c r="C441" s="36"/>
      <c r="D441" s="35"/>
      <c r="E441" s="35"/>
      <c r="F441" s="34"/>
      <c r="G441" s="33"/>
    </row>
    <row r="442" spans="2:7" s="71" customFormat="1" x14ac:dyDescent="0.2">
      <c r="B442" s="35"/>
      <c r="C442" s="36"/>
      <c r="D442" s="35"/>
      <c r="E442" s="35"/>
      <c r="F442" s="34"/>
      <c r="G442" s="33"/>
    </row>
    <row r="443" spans="2:7" s="71" customFormat="1" x14ac:dyDescent="0.2">
      <c r="B443" s="35"/>
      <c r="C443" s="36"/>
      <c r="D443" s="35"/>
      <c r="E443" s="35"/>
      <c r="F443" s="34"/>
      <c r="G443" s="33"/>
    </row>
    <row r="444" spans="2:7" s="71" customFormat="1" x14ac:dyDescent="0.2">
      <c r="B444" s="35"/>
      <c r="C444" s="36"/>
      <c r="D444" s="35"/>
      <c r="E444" s="35"/>
      <c r="F444" s="34"/>
      <c r="G444" s="33"/>
    </row>
    <row r="445" spans="2:7" s="71" customFormat="1" x14ac:dyDescent="0.2">
      <c r="B445" s="35"/>
      <c r="C445" s="36"/>
      <c r="D445" s="35"/>
      <c r="E445" s="35"/>
      <c r="F445" s="34"/>
      <c r="G445" s="33"/>
    </row>
    <row r="446" spans="2:7" s="71" customFormat="1" x14ac:dyDescent="0.2">
      <c r="B446" s="35"/>
      <c r="C446" s="36"/>
      <c r="D446" s="35"/>
      <c r="E446" s="35"/>
      <c r="F446" s="34"/>
      <c r="G446" s="33"/>
    </row>
    <row r="447" spans="2:7" s="71" customFormat="1" x14ac:dyDescent="0.2">
      <c r="B447" s="35"/>
      <c r="C447" s="36"/>
      <c r="D447" s="35"/>
      <c r="E447" s="35"/>
      <c r="F447" s="34"/>
      <c r="G447" s="33"/>
    </row>
    <row r="448" spans="2:7" s="71" customFormat="1" x14ac:dyDescent="0.2">
      <c r="B448" s="35"/>
      <c r="C448" s="36"/>
      <c r="D448" s="35"/>
      <c r="E448" s="35"/>
      <c r="F448" s="34"/>
      <c r="G448" s="33"/>
    </row>
    <row r="449" spans="2:7" s="71" customFormat="1" x14ac:dyDescent="0.2">
      <c r="B449" s="35"/>
      <c r="C449" s="36"/>
      <c r="D449" s="35"/>
      <c r="E449" s="35"/>
      <c r="F449" s="34"/>
      <c r="G449" s="33"/>
    </row>
    <row r="450" spans="2:7" s="71" customFormat="1" x14ac:dyDescent="0.2">
      <c r="B450" s="35"/>
      <c r="C450" s="36"/>
      <c r="D450" s="35"/>
      <c r="E450" s="35"/>
      <c r="F450" s="34"/>
      <c r="G450" s="33"/>
    </row>
    <row r="451" spans="2:7" s="71" customFormat="1" x14ac:dyDescent="0.2">
      <c r="B451" s="35"/>
      <c r="C451" s="36"/>
      <c r="D451" s="35"/>
      <c r="E451" s="35"/>
      <c r="F451" s="34"/>
      <c r="G451" s="33"/>
    </row>
    <row r="452" spans="2:7" s="71" customFormat="1" x14ac:dyDescent="0.2">
      <c r="B452" s="35"/>
      <c r="C452" s="36"/>
      <c r="D452" s="35"/>
      <c r="E452" s="35"/>
      <c r="F452" s="34"/>
      <c r="G452" s="33"/>
    </row>
    <row r="453" spans="2:7" s="71" customFormat="1" x14ac:dyDescent="0.2">
      <c r="B453" s="35"/>
      <c r="C453" s="36"/>
      <c r="D453" s="35"/>
      <c r="E453" s="35"/>
      <c r="F453" s="34"/>
      <c r="G453" s="33"/>
    </row>
    <row r="454" spans="2:7" s="71" customFormat="1" x14ac:dyDescent="0.2">
      <c r="B454" s="35"/>
      <c r="C454" s="36"/>
      <c r="D454" s="35"/>
      <c r="E454" s="35"/>
      <c r="F454" s="34"/>
      <c r="G454" s="33"/>
    </row>
    <row r="455" spans="2:7" s="71" customFormat="1" x14ac:dyDescent="0.2">
      <c r="B455" s="35"/>
      <c r="C455" s="36"/>
      <c r="D455" s="35"/>
      <c r="E455" s="35"/>
      <c r="F455" s="34"/>
      <c r="G455" s="33"/>
    </row>
    <row r="456" spans="2:7" s="71" customFormat="1" x14ac:dyDescent="0.2">
      <c r="B456" s="35"/>
      <c r="C456" s="36"/>
      <c r="D456" s="35"/>
      <c r="E456" s="35"/>
      <c r="F456" s="34"/>
      <c r="G456" s="33"/>
    </row>
    <row r="457" spans="2:7" s="71" customFormat="1" x14ac:dyDescent="0.2">
      <c r="B457" s="35"/>
      <c r="C457" s="36"/>
      <c r="D457" s="35"/>
      <c r="E457" s="35"/>
      <c r="F457" s="34"/>
      <c r="G457" s="33"/>
    </row>
    <row r="458" spans="2:7" s="71" customFormat="1" x14ac:dyDescent="0.2">
      <c r="B458" s="35"/>
      <c r="C458" s="36"/>
      <c r="D458" s="35"/>
      <c r="E458" s="35"/>
      <c r="F458" s="34"/>
      <c r="G458" s="33"/>
    </row>
    <row r="459" spans="2:7" s="71" customFormat="1" x14ac:dyDescent="0.2">
      <c r="B459" s="35"/>
      <c r="C459" s="36"/>
      <c r="D459" s="35"/>
      <c r="E459" s="35"/>
      <c r="F459" s="34"/>
      <c r="G459" s="33"/>
    </row>
    <row r="460" spans="2:7" s="71" customFormat="1" x14ac:dyDescent="0.2">
      <c r="B460" s="35"/>
      <c r="C460" s="36"/>
      <c r="D460" s="35"/>
      <c r="E460" s="35"/>
      <c r="F460" s="34"/>
      <c r="G460" s="33"/>
    </row>
    <row r="461" spans="2:7" s="71" customFormat="1" x14ac:dyDescent="0.2">
      <c r="B461" s="35"/>
      <c r="C461" s="36"/>
      <c r="D461" s="35"/>
      <c r="E461" s="35"/>
      <c r="F461" s="34"/>
      <c r="G461" s="33"/>
    </row>
    <row r="462" spans="2:7" s="71" customFormat="1" x14ac:dyDescent="0.2">
      <c r="B462" s="35"/>
      <c r="C462" s="36"/>
      <c r="D462" s="35"/>
      <c r="E462" s="35"/>
      <c r="F462" s="34"/>
      <c r="G462" s="33"/>
    </row>
    <row r="463" spans="2:7" s="71" customFormat="1" x14ac:dyDescent="0.2">
      <c r="B463" s="35"/>
      <c r="C463" s="36"/>
      <c r="D463" s="35"/>
      <c r="E463" s="35"/>
      <c r="F463" s="34"/>
      <c r="G463" s="33"/>
    </row>
    <row r="464" spans="2:7" s="71" customFormat="1" x14ac:dyDescent="0.2">
      <c r="B464" s="35"/>
      <c r="C464" s="36"/>
      <c r="D464" s="35"/>
      <c r="E464" s="35"/>
      <c r="F464" s="34"/>
      <c r="G464" s="33"/>
    </row>
    <row r="465" spans="2:7" s="71" customFormat="1" x14ac:dyDescent="0.2">
      <c r="B465" s="35"/>
      <c r="C465" s="36"/>
      <c r="D465" s="35"/>
      <c r="E465" s="35"/>
      <c r="F465" s="34"/>
      <c r="G465" s="33"/>
    </row>
    <row r="466" spans="2:7" s="71" customFormat="1" x14ac:dyDescent="0.2">
      <c r="B466" s="35"/>
      <c r="C466" s="36"/>
      <c r="D466" s="35"/>
      <c r="E466" s="35"/>
      <c r="F466" s="34"/>
      <c r="G466" s="33"/>
    </row>
    <row r="467" spans="2:7" s="71" customFormat="1" x14ac:dyDescent="0.2">
      <c r="B467" s="35"/>
      <c r="C467" s="36"/>
      <c r="D467" s="35"/>
      <c r="E467" s="35"/>
      <c r="F467" s="34"/>
      <c r="G467" s="33"/>
    </row>
    <row r="468" spans="2:7" s="71" customFormat="1" x14ac:dyDescent="0.2">
      <c r="B468" s="35"/>
      <c r="C468" s="36"/>
      <c r="D468" s="35"/>
      <c r="E468" s="35"/>
      <c r="F468" s="34"/>
      <c r="G468" s="33"/>
    </row>
    <row r="469" spans="2:7" s="71" customFormat="1" x14ac:dyDescent="0.2">
      <c r="B469" s="35"/>
      <c r="C469" s="36"/>
      <c r="D469" s="35"/>
      <c r="E469" s="35"/>
      <c r="F469" s="34"/>
      <c r="G469" s="33"/>
    </row>
    <row r="470" spans="2:7" s="71" customFormat="1" x14ac:dyDescent="0.2">
      <c r="B470" s="35"/>
      <c r="C470" s="36"/>
      <c r="D470" s="35"/>
      <c r="E470" s="35"/>
      <c r="F470" s="34"/>
      <c r="G470" s="33"/>
    </row>
    <row r="471" spans="2:7" s="71" customFormat="1" x14ac:dyDescent="0.2">
      <c r="B471" s="35"/>
      <c r="C471" s="36"/>
      <c r="D471" s="35"/>
      <c r="E471" s="35"/>
      <c r="F471" s="34"/>
      <c r="G471" s="33"/>
    </row>
    <row r="472" spans="2:7" s="71" customFormat="1" x14ac:dyDescent="0.2">
      <c r="B472" s="35"/>
      <c r="C472" s="36"/>
      <c r="D472" s="35"/>
      <c r="E472" s="35"/>
      <c r="F472" s="34"/>
      <c r="G472" s="33"/>
    </row>
    <row r="473" spans="2:7" s="71" customFormat="1" x14ac:dyDescent="0.2">
      <c r="B473" s="35"/>
      <c r="C473" s="36"/>
      <c r="D473" s="35"/>
      <c r="E473" s="35"/>
      <c r="F473" s="34"/>
      <c r="G473" s="33"/>
    </row>
    <row r="474" spans="2:7" s="71" customFormat="1" x14ac:dyDescent="0.2">
      <c r="B474" s="35"/>
      <c r="C474" s="36"/>
      <c r="D474" s="35"/>
      <c r="E474" s="35"/>
      <c r="F474" s="34"/>
      <c r="G474" s="33"/>
    </row>
    <row r="475" spans="2:7" s="71" customFormat="1" x14ac:dyDescent="0.2">
      <c r="B475" s="35"/>
      <c r="C475" s="36"/>
      <c r="D475" s="35"/>
      <c r="E475" s="35"/>
      <c r="F475" s="34"/>
      <c r="G475" s="33"/>
    </row>
    <row r="476" spans="2:7" s="71" customFormat="1" x14ac:dyDescent="0.2">
      <c r="B476" s="35"/>
      <c r="C476" s="36"/>
      <c r="D476" s="35"/>
      <c r="E476" s="35"/>
      <c r="F476" s="34"/>
      <c r="G476" s="33"/>
    </row>
    <row r="477" spans="2:7" s="71" customFormat="1" x14ac:dyDescent="0.2">
      <c r="B477" s="35"/>
      <c r="C477" s="36"/>
      <c r="D477" s="35"/>
      <c r="E477" s="35"/>
      <c r="F477" s="34"/>
      <c r="G477" s="33"/>
    </row>
    <row r="478" spans="2:7" s="71" customFormat="1" x14ac:dyDescent="0.2">
      <c r="B478" s="35"/>
      <c r="C478" s="36"/>
      <c r="D478" s="35"/>
      <c r="E478" s="35"/>
      <c r="F478" s="34"/>
      <c r="G478" s="33"/>
    </row>
    <row r="479" spans="2:7" s="71" customFormat="1" x14ac:dyDescent="0.2">
      <c r="B479" s="35"/>
      <c r="C479" s="36"/>
      <c r="D479" s="35"/>
      <c r="E479" s="35"/>
      <c r="F479" s="34"/>
      <c r="G479" s="33"/>
    </row>
    <row r="480" spans="2:7" s="71" customFormat="1" x14ac:dyDescent="0.2">
      <c r="B480" s="35"/>
      <c r="C480" s="36"/>
      <c r="D480" s="35"/>
      <c r="E480" s="35"/>
      <c r="F480" s="34"/>
      <c r="G480" s="33"/>
    </row>
    <row r="481" spans="2:7" s="71" customFormat="1" x14ac:dyDescent="0.2">
      <c r="B481" s="35"/>
      <c r="C481" s="36"/>
      <c r="D481" s="35"/>
      <c r="E481" s="35"/>
      <c r="F481" s="34"/>
      <c r="G481" s="33"/>
    </row>
    <row r="482" spans="2:7" s="71" customFormat="1" x14ac:dyDescent="0.2">
      <c r="B482" s="35"/>
      <c r="C482" s="36"/>
      <c r="D482" s="35"/>
      <c r="E482" s="35"/>
      <c r="F482" s="34"/>
      <c r="G482" s="33"/>
    </row>
    <row r="483" spans="2:7" s="71" customFormat="1" x14ac:dyDescent="0.2">
      <c r="B483" s="35"/>
      <c r="C483" s="36"/>
      <c r="D483" s="35"/>
      <c r="E483" s="35"/>
      <c r="F483" s="34"/>
      <c r="G483" s="33"/>
    </row>
    <row r="484" spans="2:7" s="71" customFormat="1" x14ac:dyDescent="0.2">
      <c r="B484" s="35"/>
      <c r="C484" s="36"/>
      <c r="D484" s="35"/>
      <c r="E484" s="35"/>
      <c r="F484" s="34"/>
      <c r="G484" s="33"/>
    </row>
    <row r="485" spans="2:7" s="71" customFormat="1" x14ac:dyDescent="0.2">
      <c r="B485" s="35"/>
      <c r="C485" s="36"/>
      <c r="D485" s="35"/>
      <c r="E485" s="35"/>
      <c r="F485" s="34"/>
      <c r="G485" s="33"/>
    </row>
    <row r="486" spans="2:7" s="71" customFormat="1" x14ac:dyDescent="0.2">
      <c r="B486" s="35"/>
      <c r="C486" s="36"/>
      <c r="D486" s="35"/>
      <c r="E486" s="35"/>
      <c r="F486" s="34"/>
      <c r="G486" s="33"/>
    </row>
    <row r="487" spans="2:7" s="71" customFormat="1" x14ac:dyDescent="0.2">
      <c r="B487" s="35"/>
      <c r="C487" s="36"/>
      <c r="D487" s="35"/>
      <c r="E487" s="35"/>
      <c r="F487" s="34"/>
      <c r="G487" s="33"/>
    </row>
    <row r="488" spans="2:7" s="71" customFormat="1" x14ac:dyDescent="0.2">
      <c r="B488" s="35"/>
      <c r="C488" s="36"/>
      <c r="D488" s="35"/>
      <c r="E488" s="35"/>
      <c r="F488" s="34"/>
      <c r="G488" s="33"/>
    </row>
    <row r="489" spans="2:7" s="71" customFormat="1" x14ac:dyDescent="0.2">
      <c r="B489" s="35"/>
      <c r="C489" s="36"/>
      <c r="D489" s="35"/>
      <c r="E489" s="35"/>
      <c r="F489" s="34"/>
      <c r="G489" s="33"/>
    </row>
    <row r="490" spans="2:7" s="71" customFormat="1" x14ac:dyDescent="0.2">
      <c r="B490" s="35"/>
      <c r="C490" s="36"/>
      <c r="D490" s="35"/>
      <c r="E490" s="35"/>
      <c r="F490" s="34"/>
      <c r="G490" s="33"/>
    </row>
    <row r="491" spans="2:7" s="71" customFormat="1" x14ac:dyDescent="0.2">
      <c r="B491" s="35"/>
      <c r="C491" s="36"/>
      <c r="D491" s="35"/>
      <c r="E491" s="35"/>
      <c r="F491" s="34"/>
      <c r="G491" s="33"/>
    </row>
    <row r="492" spans="2:7" s="71" customFormat="1" x14ac:dyDescent="0.2">
      <c r="B492" s="35"/>
      <c r="C492" s="36"/>
      <c r="D492" s="35"/>
      <c r="E492" s="35"/>
      <c r="F492" s="34"/>
      <c r="G492" s="33"/>
    </row>
    <row r="493" spans="2:7" s="71" customFormat="1" x14ac:dyDescent="0.2">
      <c r="B493" s="35"/>
      <c r="C493" s="36"/>
      <c r="D493" s="35"/>
      <c r="E493" s="35"/>
      <c r="F493" s="34"/>
      <c r="G493" s="33"/>
    </row>
    <row r="494" spans="2:7" s="71" customFormat="1" x14ac:dyDescent="0.2">
      <c r="B494" s="35"/>
      <c r="C494" s="36"/>
      <c r="D494" s="35"/>
      <c r="E494" s="35"/>
      <c r="F494" s="34"/>
      <c r="G494" s="33"/>
    </row>
    <row r="495" spans="2:7" s="71" customFormat="1" x14ac:dyDescent="0.2">
      <c r="B495" s="35"/>
      <c r="C495" s="36"/>
      <c r="D495" s="35"/>
      <c r="E495" s="35"/>
      <c r="F495" s="34"/>
      <c r="G495" s="33"/>
    </row>
    <row r="496" spans="2:7" s="71" customFormat="1" x14ac:dyDescent="0.2">
      <c r="B496" s="35"/>
      <c r="C496" s="36"/>
      <c r="D496" s="35"/>
      <c r="E496" s="35"/>
      <c r="F496" s="34"/>
      <c r="G496" s="33"/>
    </row>
    <row r="497" spans="2:7" s="71" customFormat="1" x14ac:dyDescent="0.2">
      <c r="B497" s="35"/>
      <c r="C497" s="36"/>
      <c r="D497" s="35"/>
      <c r="E497" s="35"/>
      <c r="F497" s="34"/>
      <c r="G497" s="33"/>
    </row>
    <row r="498" spans="2:7" s="71" customFormat="1" x14ac:dyDescent="0.2">
      <c r="B498" s="35"/>
      <c r="C498" s="36"/>
      <c r="D498" s="35"/>
      <c r="E498" s="35"/>
      <c r="F498" s="34"/>
      <c r="G498" s="33"/>
    </row>
    <row r="499" spans="2:7" s="71" customFormat="1" x14ac:dyDescent="0.2">
      <c r="B499" s="35"/>
      <c r="C499" s="36"/>
      <c r="D499" s="35"/>
      <c r="E499" s="35"/>
      <c r="F499" s="34"/>
      <c r="G499" s="33"/>
    </row>
    <row r="500" spans="2:7" s="71" customFormat="1" x14ac:dyDescent="0.2">
      <c r="B500" s="35"/>
      <c r="C500" s="36"/>
      <c r="D500" s="35"/>
      <c r="E500" s="35"/>
      <c r="F500" s="34"/>
      <c r="G500" s="33"/>
    </row>
    <row r="501" spans="2:7" s="71" customFormat="1" x14ac:dyDescent="0.2">
      <c r="B501" s="35"/>
      <c r="C501" s="36"/>
      <c r="D501" s="35"/>
      <c r="E501" s="35"/>
      <c r="F501" s="34"/>
      <c r="G501" s="33"/>
    </row>
    <row r="502" spans="2:7" s="71" customFormat="1" x14ac:dyDescent="0.2">
      <c r="B502" s="35"/>
      <c r="C502" s="36"/>
      <c r="D502" s="35"/>
      <c r="E502" s="35"/>
      <c r="F502" s="34"/>
      <c r="G502" s="33"/>
    </row>
    <row r="503" spans="2:7" s="71" customFormat="1" x14ac:dyDescent="0.2">
      <c r="B503" s="35"/>
      <c r="C503" s="36"/>
      <c r="D503" s="35"/>
      <c r="E503" s="35"/>
      <c r="F503" s="34"/>
      <c r="G503" s="33"/>
    </row>
    <row r="504" spans="2:7" s="71" customFormat="1" x14ac:dyDescent="0.2">
      <c r="B504" s="35"/>
      <c r="C504" s="36"/>
      <c r="D504" s="35"/>
      <c r="E504" s="35"/>
      <c r="F504" s="34"/>
      <c r="G504" s="33"/>
    </row>
    <row r="505" spans="2:7" s="71" customFormat="1" x14ac:dyDescent="0.2">
      <c r="B505" s="35"/>
      <c r="C505" s="36"/>
      <c r="D505" s="35"/>
      <c r="E505" s="35"/>
      <c r="F505" s="34"/>
      <c r="G505" s="33"/>
    </row>
    <row r="506" spans="2:7" s="71" customFormat="1" x14ac:dyDescent="0.2">
      <c r="B506" s="35"/>
      <c r="C506" s="36"/>
      <c r="D506" s="35"/>
      <c r="E506" s="35"/>
      <c r="F506" s="34"/>
      <c r="G506" s="33"/>
    </row>
    <row r="507" spans="2:7" s="71" customFormat="1" x14ac:dyDescent="0.2">
      <c r="B507" s="35"/>
      <c r="C507" s="36"/>
      <c r="D507" s="35"/>
      <c r="E507" s="35"/>
      <c r="F507" s="34"/>
      <c r="G507" s="33"/>
    </row>
    <row r="508" spans="2:7" s="71" customFormat="1" x14ac:dyDescent="0.2">
      <c r="B508" s="35"/>
      <c r="C508" s="36"/>
      <c r="D508" s="35"/>
      <c r="E508" s="35"/>
      <c r="F508" s="34"/>
      <c r="G508" s="33"/>
    </row>
    <row r="509" spans="2:7" s="71" customFormat="1" x14ac:dyDescent="0.2">
      <c r="B509" s="35"/>
      <c r="C509" s="36"/>
      <c r="D509" s="35"/>
      <c r="E509" s="35"/>
      <c r="F509" s="34"/>
      <c r="G509" s="33"/>
    </row>
    <row r="510" spans="2:7" s="71" customFormat="1" x14ac:dyDescent="0.2">
      <c r="B510" s="35"/>
      <c r="C510" s="36"/>
      <c r="D510" s="35"/>
      <c r="E510" s="35"/>
      <c r="F510" s="34"/>
      <c r="G510" s="33"/>
    </row>
    <row r="511" spans="2:7" s="71" customFormat="1" x14ac:dyDescent="0.2">
      <c r="B511" s="35"/>
      <c r="C511" s="36"/>
      <c r="D511" s="35"/>
      <c r="E511" s="35"/>
      <c r="F511" s="34"/>
      <c r="G511" s="33"/>
    </row>
    <row r="512" spans="2:7" s="71" customFormat="1" x14ac:dyDescent="0.2">
      <c r="B512" s="35"/>
      <c r="C512" s="36"/>
      <c r="D512" s="35"/>
      <c r="E512" s="35"/>
      <c r="F512" s="34"/>
      <c r="G512" s="33"/>
    </row>
    <row r="513" spans="2:7" s="71" customFormat="1" x14ac:dyDescent="0.2">
      <c r="B513" s="35"/>
      <c r="C513" s="36"/>
      <c r="D513" s="35"/>
      <c r="E513" s="35"/>
      <c r="F513" s="34"/>
      <c r="G513" s="33"/>
    </row>
    <row r="514" spans="2:7" s="71" customFormat="1" x14ac:dyDescent="0.2">
      <c r="B514" s="35"/>
      <c r="C514" s="36"/>
      <c r="D514" s="35"/>
      <c r="E514" s="35"/>
      <c r="F514" s="34"/>
      <c r="G514" s="33"/>
    </row>
    <row r="515" spans="2:7" s="71" customFormat="1" x14ac:dyDescent="0.2">
      <c r="B515" s="35"/>
      <c r="C515" s="36"/>
      <c r="D515" s="35"/>
      <c r="E515" s="35"/>
      <c r="F515" s="34"/>
      <c r="G515" s="33"/>
    </row>
    <row r="516" spans="2:7" s="71" customFormat="1" x14ac:dyDescent="0.2">
      <c r="B516" s="35"/>
      <c r="C516" s="36"/>
      <c r="D516" s="35"/>
      <c r="E516" s="35"/>
      <c r="F516" s="34"/>
      <c r="G516" s="33"/>
    </row>
    <row r="517" spans="2:7" s="71" customFormat="1" x14ac:dyDescent="0.2">
      <c r="B517" s="35"/>
      <c r="C517" s="36"/>
      <c r="D517" s="35"/>
      <c r="E517" s="35"/>
      <c r="F517" s="34"/>
      <c r="G517" s="33"/>
    </row>
    <row r="518" spans="2:7" s="71" customFormat="1" x14ac:dyDescent="0.2">
      <c r="B518" s="35"/>
      <c r="C518" s="36"/>
      <c r="D518" s="35"/>
      <c r="E518" s="35"/>
      <c r="F518" s="34"/>
      <c r="G518" s="33"/>
    </row>
    <row r="519" spans="2:7" s="71" customFormat="1" x14ac:dyDescent="0.2">
      <c r="B519" s="35"/>
      <c r="C519" s="36"/>
      <c r="D519" s="35"/>
      <c r="E519" s="35"/>
      <c r="F519" s="34"/>
      <c r="G519" s="33"/>
    </row>
    <row r="520" spans="2:7" s="71" customFormat="1" x14ac:dyDescent="0.2">
      <c r="B520" s="35"/>
      <c r="C520" s="36"/>
      <c r="D520" s="35"/>
      <c r="E520" s="35"/>
      <c r="F520" s="34"/>
      <c r="G520" s="33"/>
    </row>
    <row r="521" spans="2:7" s="71" customFormat="1" x14ac:dyDescent="0.2">
      <c r="B521" s="35"/>
      <c r="C521" s="36"/>
      <c r="D521" s="35"/>
      <c r="E521" s="35"/>
      <c r="F521" s="34"/>
      <c r="G521" s="33"/>
    </row>
    <row r="522" spans="2:7" s="71" customFormat="1" x14ac:dyDescent="0.2">
      <c r="B522" s="35"/>
      <c r="C522" s="36"/>
      <c r="D522" s="35"/>
      <c r="E522" s="35"/>
      <c r="F522" s="34"/>
      <c r="G522" s="33"/>
    </row>
    <row r="523" spans="2:7" s="71" customFormat="1" x14ac:dyDescent="0.2">
      <c r="B523" s="35"/>
      <c r="C523" s="36"/>
      <c r="D523" s="35"/>
      <c r="E523" s="35"/>
      <c r="F523" s="34"/>
      <c r="G523" s="33"/>
    </row>
    <row r="524" spans="2:7" s="71" customFormat="1" x14ac:dyDescent="0.2">
      <c r="B524" s="35"/>
      <c r="C524" s="36"/>
      <c r="D524" s="35"/>
      <c r="E524" s="35"/>
      <c r="F524" s="34"/>
      <c r="G524" s="33"/>
    </row>
    <row r="525" spans="2:7" s="71" customFormat="1" x14ac:dyDescent="0.2">
      <c r="B525" s="35"/>
      <c r="C525" s="36"/>
      <c r="D525" s="35"/>
      <c r="E525" s="35"/>
      <c r="F525" s="34"/>
      <c r="G525" s="33"/>
    </row>
    <row r="526" spans="2:7" s="71" customFormat="1" x14ac:dyDescent="0.2">
      <c r="B526" s="35"/>
      <c r="C526" s="36"/>
      <c r="D526" s="35"/>
      <c r="E526" s="35"/>
      <c r="F526" s="34"/>
      <c r="G526" s="33"/>
    </row>
    <row r="527" spans="2:7" s="71" customFormat="1" x14ac:dyDescent="0.2">
      <c r="B527" s="35"/>
      <c r="C527" s="36"/>
      <c r="D527" s="35"/>
      <c r="E527" s="35"/>
      <c r="F527" s="34"/>
      <c r="G527" s="33"/>
    </row>
    <row r="528" spans="2:7" s="71" customFormat="1" x14ac:dyDescent="0.2">
      <c r="B528" s="35"/>
      <c r="C528" s="36"/>
      <c r="D528" s="35"/>
      <c r="E528" s="35"/>
      <c r="F528" s="34"/>
      <c r="G528" s="33"/>
    </row>
    <row r="529" spans="2:7" s="71" customFormat="1" x14ac:dyDescent="0.2">
      <c r="B529" s="35"/>
      <c r="C529" s="36"/>
      <c r="D529" s="35"/>
      <c r="E529" s="35"/>
      <c r="F529" s="34"/>
      <c r="G529" s="33"/>
    </row>
    <row r="530" spans="2:7" s="71" customFormat="1" x14ac:dyDescent="0.2">
      <c r="B530" s="35"/>
      <c r="C530" s="36"/>
      <c r="D530" s="35"/>
      <c r="E530" s="35"/>
      <c r="F530" s="34"/>
      <c r="G530" s="33"/>
    </row>
    <row r="531" spans="2:7" s="71" customFormat="1" x14ac:dyDescent="0.2">
      <c r="B531" s="35"/>
      <c r="C531" s="36"/>
      <c r="D531" s="35"/>
      <c r="E531" s="35"/>
      <c r="F531" s="34"/>
      <c r="G531" s="33"/>
    </row>
    <row r="532" spans="2:7" s="71" customFormat="1" x14ac:dyDescent="0.2">
      <c r="B532" s="35"/>
      <c r="C532" s="36"/>
      <c r="D532" s="35"/>
      <c r="E532" s="35"/>
      <c r="F532" s="34"/>
      <c r="G532" s="33"/>
    </row>
    <row r="533" spans="2:7" s="71" customFormat="1" x14ac:dyDescent="0.2">
      <c r="B533" s="35"/>
      <c r="C533" s="36"/>
      <c r="D533" s="35"/>
      <c r="E533" s="35"/>
      <c r="F533" s="34"/>
      <c r="G533" s="33"/>
    </row>
    <row r="534" spans="2:7" s="71" customFormat="1" x14ac:dyDescent="0.2">
      <c r="B534" s="35"/>
      <c r="C534" s="36"/>
      <c r="D534" s="35"/>
      <c r="E534" s="35"/>
      <c r="F534" s="34"/>
      <c r="G534" s="33"/>
    </row>
    <row r="535" spans="2:7" s="71" customFormat="1" x14ac:dyDescent="0.2">
      <c r="B535" s="35"/>
      <c r="C535" s="36"/>
      <c r="D535" s="35"/>
      <c r="E535" s="35"/>
      <c r="F535" s="34"/>
      <c r="G535" s="33"/>
    </row>
    <row r="536" spans="2:7" s="71" customFormat="1" x14ac:dyDescent="0.2">
      <c r="B536" s="35"/>
      <c r="C536" s="36"/>
      <c r="D536" s="35"/>
      <c r="E536" s="35"/>
      <c r="F536" s="34"/>
      <c r="G536" s="33"/>
    </row>
    <row r="537" spans="2:7" s="71" customFormat="1" x14ac:dyDescent="0.2">
      <c r="B537" s="35"/>
      <c r="C537" s="36"/>
      <c r="D537" s="35"/>
      <c r="E537" s="35"/>
      <c r="F537" s="34"/>
      <c r="G537" s="33"/>
    </row>
    <row r="538" spans="2:7" s="71" customFormat="1" x14ac:dyDescent="0.2">
      <c r="B538" s="35"/>
      <c r="C538" s="36"/>
      <c r="D538" s="35"/>
      <c r="E538" s="35"/>
      <c r="F538" s="34"/>
      <c r="G538" s="33"/>
    </row>
    <row r="539" spans="2:7" s="71" customFormat="1" x14ac:dyDescent="0.2">
      <c r="B539" s="35"/>
      <c r="C539" s="36"/>
      <c r="D539" s="35"/>
      <c r="E539" s="35"/>
      <c r="F539" s="34"/>
      <c r="G539" s="33"/>
    </row>
    <row r="540" spans="2:7" s="71" customFormat="1" x14ac:dyDescent="0.2">
      <c r="B540" s="35"/>
      <c r="C540" s="36"/>
      <c r="D540" s="35"/>
      <c r="E540" s="35"/>
      <c r="F540" s="34"/>
      <c r="G540" s="33"/>
    </row>
    <row r="541" spans="2:7" s="71" customFormat="1" x14ac:dyDescent="0.2">
      <c r="B541" s="35"/>
      <c r="C541" s="36"/>
      <c r="D541" s="35"/>
      <c r="E541" s="35"/>
      <c r="F541" s="34"/>
      <c r="G541" s="33"/>
    </row>
    <row r="542" spans="2:7" s="71" customFormat="1" x14ac:dyDescent="0.2">
      <c r="B542" s="35"/>
      <c r="C542" s="36"/>
      <c r="D542" s="35"/>
      <c r="E542" s="35"/>
      <c r="F542" s="34"/>
      <c r="G542" s="33"/>
    </row>
    <row r="543" spans="2:7" s="71" customFormat="1" x14ac:dyDescent="0.2">
      <c r="B543" s="35"/>
      <c r="C543" s="36"/>
      <c r="D543" s="35"/>
      <c r="E543" s="35"/>
      <c r="F543" s="34"/>
      <c r="G543" s="33"/>
    </row>
    <row r="544" spans="2:7" s="71" customFormat="1" x14ac:dyDescent="0.2">
      <c r="B544" s="35"/>
      <c r="C544" s="36"/>
      <c r="D544" s="35"/>
      <c r="E544" s="35"/>
      <c r="F544" s="34"/>
      <c r="G544" s="33"/>
    </row>
    <row r="545" spans="2:7" s="71" customFormat="1" x14ac:dyDescent="0.2">
      <c r="B545" s="35"/>
      <c r="C545" s="36"/>
      <c r="D545" s="35"/>
      <c r="E545" s="35"/>
      <c r="F545" s="34"/>
      <c r="G545" s="33"/>
    </row>
    <row r="546" spans="2:7" s="71" customFormat="1" x14ac:dyDescent="0.2">
      <c r="B546" s="35"/>
      <c r="C546" s="36"/>
      <c r="D546" s="35"/>
      <c r="E546" s="35"/>
      <c r="F546" s="34"/>
      <c r="G546" s="33"/>
    </row>
    <row r="547" spans="2:7" s="71" customFormat="1" x14ac:dyDescent="0.2">
      <c r="B547" s="35"/>
      <c r="C547" s="36"/>
      <c r="D547" s="35"/>
      <c r="E547" s="35"/>
      <c r="F547" s="34"/>
      <c r="G547" s="33"/>
    </row>
    <row r="548" spans="2:7" s="71" customFormat="1" x14ac:dyDescent="0.2">
      <c r="B548" s="35"/>
      <c r="C548" s="36"/>
      <c r="D548" s="35"/>
      <c r="E548" s="35"/>
      <c r="F548" s="34"/>
      <c r="G548" s="33"/>
    </row>
    <row r="549" spans="2:7" s="71" customFormat="1" x14ac:dyDescent="0.2">
      <c r="B549" s="35"/>
      <c r="C549" s="36"/>
      <c r="D549" s="35"/>
      <c r="E549" s="35"/>
      <c r="F549" s="34"/>
      <c r="G549" s="33"/>
    </row>
    <row r="550" spans="2:7" s="71" customFormat="1" x14ac:dyDescent="0.2">
      <c r="B550" s="35"/>
      <c r="C550" s="36"/>
      <c r="D550" s="35"/>
      <c r="E550" s="35"/>
      <c r="F550" s="34"/>
      <c r="G550" s="33"/>
    </row>
    <row r="551" spans="2:7" s="71" customFormat="1" x14ac:dyDescent="0.2">
      <c r="B551" s="35"/>
      <c r="C551" s="36"/>
      <c r="D551" s="35"/>
      <c r="E551" s="35"/>
      <c r="F551" s="34"/>
      <c r="G551" s="33"/>
    </row>
    <row r="552" spans="2:7" s="71" customFormat="1" x14ac:dyDescent="0.2">
      <c r="B552" s="35"/>
      <c r="C552" s="36"/>
      <c r="D552" s="35"/>
      <c r="E552" s="35"/>
      <c r="F552" s="34"/>
      <c r="G552" s="33"/>
    </row>
    <row r="553" spans="2:7" s="71" customFormat="1" x14ac:dyDescent="0.2">
      <c r="B553" s="35"/>
      <c r="C553" s="36"/>
      <c r="D553" s="35"/>
      <c r="E553" s="35"/>
      <c r="F553" s="34"/>
      <c r="G553" s="33"/>
    </row>
    <row r="554" spans="2:7" s="71" customFormat="1" x14ac:dyDescent="0.2">
      <c r="B554" s="35"/>
      <c r="C554" s="36"/>
      <c r="D554" s="35"/>
      <c r="E554" s="35"/>
      <c r="F554" s="34"/>
      <c r="G554" s="33"/>
    </row>
    <row r="555" spans="2:7" s="71" customFormat="1" x14ac:dyDescent="0.2">
      <c r="B555" s="35"/>
      <c r="C555" s="36"/>
      <c r="D555" s="35"/>
      <c r="E555" s="35"/>
      <c r="F555" s="34"/>
      <c r="G555" s="33"/>
    </row>
    <row r="556" spans="2:7" s="71" customFormat="1" x14ac:dyDescent="0.2">
      <c r="B556" s="35"/>
      <c r="C556" s="36"/>
      <c r="D556" s="35"/>
      <c r="E556" s="35"/>
      <c r="F556" s="34"/>
      <c r="G556" s="33"/>
    </row>
    <row r="557" spans="2:7" s="71" customFormat="1" x14ac:dyDescent="0.2">
      <c r="B557" s="35"/>
      <c r="C557" s="36"/>
      <c r="D557" s="35"/>
      <c r="E557" s="35"/>
      <c r="F557" s="34"/>
      <c r="G557" s="33"/>
    </row>
    <row r="558" spans="2:7" s="71" customFormat="1" x14ac:dyDescent="0.2">
      <c r="B558" s="35"/>
      <c r="C558" s="36"/>
      <c r="D558" s="35"/>
      <c r="E558" s="35"/>
      <c r="F558" s="34"/>
      <c r="G558" s="33"/>
    </row>
    <row r="559" spans="2:7" s="71" customFormat="1" x14ac:dyDescent="0.2">
      <c r="B559" s="35"/>
      <c r="C559" s="36"/>
      <c r="D559" s="35"/>
      <c r="E559" s="35"/>
      <c r="F559" s="34"/>
      <c r="G559" s="33"/>
    </row>
    <row r="560" spans="2:7" s="71" customFormat="1" x14ac:dyDescent="0.2">
      <c r="B560" s="35"/>
      <c r="C560" s="36"/>
      <c r="D560" s="35"/>
      <c r="E560" s="35"/>
      <c r="F560" s="34"/>
      <c r="G560" s="33"/>
    </row>
    <row r="561" spans="2:7" s="71" customFormat="1" x14ac:dyDescent="0.2">
      <c r="B561" s="35"/>
      <c r="C561" s="36"/>
      <c r="D561" s="35"/>
      <c r="E561" s="35"/>
      <c r="F561" s="34"/>
      <c r="G561" s="33"/>
    </row>
    <row r="562" spans="2:7" s="71" customFormat="1" x14ac:dyDescent="0.2">
      <c r="B562" s="35"/>
      <c r="C562" s="36"/>
      <c r="D562" s="35"/>
      <c r="E562" s="35"/>
      <c r="F562" s="34"/>
      <c r="G562" s="33"/>
    </row>
    <row r="563" spans="2:7" s="71" customFormat="1" x14ac:dyDescent="0.2">
      <c r="B563" s="35"/>
      <c r="C563" s="36"/>
      <c r="D563" s="35"/>
      <c r="E563" s="35"/>
      <c r="F563" s="34"/>
      <c r="G563" s="33"/>
    </row>
    <row r="564" spans="2:7" s="71" customFormat="1" x14ac:dyDescent="0.2">
      <c r="B564" s="35"/>
      <c r="C564" s="36"/>
      <c r="D564" s="35"/>
      <c r="E564" s="35"/>
      <c r="F564" s="34"/>
      <c r="G564" s="33"/>
    </row>
    <row r="565" spans="2:7" s="71" customFormat="1" x14ac:dyDescent="0.2">
      <c r="B565" s="35"/>
      <c r="C565" s="36"/>
      <c r="D565" s="35"/>
      <c r="E565" s="35"/>
      <c r="F565" s="34"/>
      <c r="G565" s="33"/>
    </row>
    <row r="566" spans="2:7" s="71" customFormat="1" x14ac:dyDescent="0.2">
      <c r="B566" s="35"/>
      <c r="C566" s="36"/>
      <c r="D566" s="35"/>
      <c r="E566" s="35"/>
      <c r="F566" s="34"/>
      <c r="G566" s="33"/>
    </row>
    <row r="567" spans="2:7" s="71" customFormat="1" x14ac:dyDescent="0.2">
      <c r="B567" s="35"/>
      <c r="C567" s="36"/>
      <c r="D567" s="35"/>
      <c r="E567" s="35"/>
      <c r="F567" s="34"/>
      <c r="G567" s="33"/>
    </row>
    <row r="568" spans="2:7" s="71" customFormat="1" x14ac:dyDescent="0.2">
      <c r="B568" s="35"/>
      <c r="C568" s="36"/>
      <c r="D568" s="35"/>
      <c r="E568" s="35"/>
      <c r="F568" s="34"/>
      <c r="G568" s="33"/>
    </row>
    <row r="569" spans="2:7" s="71" customFormat="1" x14ac:dyDescent="0.2">
      <c r="B569" s="35"/>
      <c r="C569" s="36"/>
      <c r="D569" s="35"/>
      <c r="E569" s="35"/>
      <c r="F569" s="34"/>
      <c r="G569" s="33"/>
    </row>
    <row r="570" spans="2:7" s="71" customFormat="1" x14ac:dyDescent="0.2">
      <c r="B570" s="35"/>
      <c r="C570" s="36"/>
      <c r="D570" s="35"/>
      <c r="E570" s="35"/>
      <c r="F570" s="34"/>
      <c r="G570" s="33"/>
    </row>
    <row r="571" spans="2:7" s="71" customFormat="1" x14ac:dyDescent="0.2">
      <c r="B571" s="35"/>
      <c r="C571" s="36"/>
      <c r="D571" s="35"/>
      <c r="E571" s="35"/>
      <c r="F571" s="34"/>
      <c r="G571" s="33"/>
    </row>
    <row r="572" spans="2:7" s="71" customFormat="1" x14ac:dyDescent="0.2">
      <c r="B572" s="35"/>
      <c r="C572" s="36"/>
      <c r="D572" s="35"/>
      <c r="E572" s="35"/>
      <c r="F572" s="34"/>
      <c r="G572" s="33"/>
    </row>
    <row r="573" spans="2:7" s="71" customFormat="1" x14ac:dyDescent="0.2">
      <c r="B573" s="35"/>
      <c r="C573" s="36"/>
      <c r="D573" s="35"/>
      <c r="E573" s="35"/>
      <c r="F573" s="34"/>
      <c r="G573" s="33"/>
    </row>
    <row r="574" spans="2:7" s="71" customFormat="1" x14ac:dyDescent="0.2">
      <c r="B574" s="35"/>
      <c r="C574" s="36"/>
      <c r="D574" s="35"/>
      <c r="E574" s="35"/>
      <c r="F574" s="34"/>
      <c r="G574" s="33"/>
    </row>
    <row r="575" spans="2:7" s="71" customFormat="1" x14ac:dyDescent="0.2">
      <c r="B575" s="35"/>
      <c r="C575" s="36"/>
      <c r="D575" s="35"/>
      <c r="E575" s="35"/>
      <c r="F575" s="34"/>
      <c r="G575" s="33"/>
    </row>
    <row r="576" spans="2:7" s="71" customFormat="1" x14ac:dyDescent="0.2">
      <c r="B576" s="35"/>
      <c r="C576" s="36"/>
      <c r="D576" s="35"/>
      <c r="E576" s="35"/>
      <c r="F576" s="34"/>
      <c r="G576" s="33"/>
    </row>
    <row r="577" spans="2:7" s="71" customFormat="1" x14ac:dyDescent="0.2">
      <c r="B577" s="35"/>
      <c r="C577" s="36"/>
      <c r="D577" s="35"/>
      <c r="E577" s="35"/>
      <c r="F577" s="34"/>
      <c r="G577" s="33"/>
    </row>
    <row r="578" spans="2:7" s="71" customFormat="1" x14ac:dyDescent="0.2">
      <c r="B578" s="35"/>
      <c r="C578" s="36"/>
      <c r="D578" s="35"/>
      <c r="E578" s="35"/>
      <c r="F578" s="34"/>
      <c r="G578" s="33"/>
    </row>
    <row r="579" spans="2:7" s="71" customFormat="1" x14ac:dyDescent="0.2">
      <c r="B579" s="35"/>
      <c r="C579" s="36"/>
      <c r="D579" s="35"/>
      <c r="E579" s="35"/>
      <c r="F579" s="34"/>
      <c r="G579" s="33"/>
    </row>
    <row r="580" spans="2:7" s="71" customFormat="1" x14ac:dyDescent="0.2">
      <c r="B580" s="35"/>
      <c r="C580" s="36"/>
      <c r="D580" s="35"/>
      <c r="E580" s="35"/>
      <c r="F580" s="34"/>
      <c r="G580" s="33"/>
    </row>
    <row r="581" spans="2:7" s="71" customFormat="1" x14ac:dyDescent="0.2">
      <c r="B581" s="35"/>
      <c r="C581" s="36"/>
      <c r="D581" s="35"/>
      <c r="E581" s="35"/>
      <c r="F581" s="34"/>
      <c r="G581" s="33"/>
    </row>
    <row r="582" spans="2:7" s="71" customFormat="1" x14ac:dyDescent="0.2">
      <c r="B582" s="35"/>
      <c r="C582" s="36"/>
      <c r="D582" s="35"/>
      <c r="E582" s="35"/>
      <c r="F582" s="34"/>
      <c r="G582" s="33"/>
    </row>
    <row r="583" spans="2:7" s="71" customFormat="1" x14ac:dyDescent="0.2">
      <c r="B583" s="35"/>
      <c r="C583" s="36"/>
      <c r="D583" s="35"/>
      <c r="E583" s="35"/>
      <c r="F583" s="34"/>
      <c r="G583" s="33"/>
    </row>
    <row r="584" spans="2:7" s="71" customFormat="1" x14ac:dyDescent="0.2">
      <c r="B584" s="35"/>
      <c r="C584" s="36"/>
      <c r="D584" s="35"/>
      <c r="E584" s="35"/>
      <c r="F584" s="34"/>
      <c r="G584" s="33"/>
    </row>
    <row r="585" spans="2:7" s="71" customFormat="1" x14ac:dyDescent="0.2">
      <c r="B585" s="35"/>
      <c r="C585" s="36"/>
      <c r="D585" s="35"/>
      <c r="E585" s="35"/>
      <c r="F585" s="34"/>
      <c r="G585" s="33"/>
    </row>
    <row r="586" spans="2:7" s="71" customFormat="1" x14ac:dyDescent="0.2">
      <c r="B586" s="35"/>
      <c r="C586" s="36"/>
      <c r="D586" s="35"/>
      <c r="E586" s="35"/>
      <c r="F586" s="34"/>
      <c r="G586" s="33"/>
    </row>
    <row r="587" spans="2:7" s="71" customFormat="1" x14ac:dyDescent="0.2">
      <c r="B587" s="35"/>
      <c r="C587" s="36"/>
      <c r="D587" s="35"/>
      <c r="E587" s="35"/>
      <c r="F587" s="34"/>
      <c r="G587" s="33"/>
    </row>
    <row r="588" spans="2:7" s="71" customFormat="1" x14ac:dyDescent="0.2">
      <c r="B588" s="35"/>
      <c r="C588" s="36"/>
      <c r="D588" s="35"/>
      <c r="E588" s="35"/>
      <c r="F588" s="34"/>
      <c r="G588" s="33"/>
    </row>
    <row r="589" spans="2:7" s="71" customFormat="1" x14ac:dyDescent="0.2">
      <c r="B589" s="35"/>
      <c r="C589" s="36"/>
      <c r="D589" s="35"/>
      <c r="E589" s="35"/>
      <c r="F589" s="34"/>
      <c r="G589" s="33"/>
    </row>
    <row r="590" spans="2:7" s="71" customFormat="1" x14ac:dyDescent="0.2">
      <c r="B590" s="35"/>
      <c r="C590" s="36"/>
      <c r="D590" s="35"/>
      <c r="E590" s="35"/>
      <c r="F590" s="34"/>
      <c r="G590" s="33"/>
    </row>
    <row r="591" spans="2:7" s="71" customFormat="1" x14ac:dyDescent="0.2">
      <c r="B591" s="35"/>
      <c r="C591" s="36"/>
      <c r="D591" s="35"/>
      <c r="E591" s="35"/>
      <c r="F591" s="34"/>
      <c r="G591" s="33"/>
    </row>
    <row r="592" spans="2:7" s="71" customFormat="1" x14ac:dyDescent="0.2">
      <c r="B592" s="35"/>
      <c r="C592" s="36"/>
      <c r="D592" s="35"/>
      <c r="E592" s="35"/>
      <c r="F592" s="34"/>
      <c r="G592" s="33"/>
    </row>
    <row r="593" spans="2:7" s="71" customFormat="1" x14ac:dyDescent="0.2">
      <c r="B593" s="35"/>
      <c r="C593" s="36"/>
      <c r="D593" s="35"/>
      <c r="E593" s="35"/>
      <c r="F593" s="34"/>
      <c r="G593" s="33"/>
    </row>
    <row r="594" spans="2:7" s="71" customFormat="1" x14ac:dyDescent="0.2">
      <c r="B594" s="35"/>
      <c r="C594" s="36"/>
      <c r="D594" s="35"/>
      <c r="E594" s="35"/>
      <c r="F594" s="34"/>
      <c r="G594" s="33"/>
    </row>
    <row r="595" spans="2:7" s="71" customFormat="1" x14ac:dyDescent="0.2">
      <c r="B595" s="35"/>
      <c r="C595" s="36"/>
      <c r="D595" s="35"/>
      <c r="E595" s="35"/>
      <c r="F595" s="34"/>
      <c r="G595" s="33"/>
    </row>
    <row r="596" spans="2:7" s="71" customFormat="1" x14ac:dyDescent="0.2">
      <c r="B596" s="35"/>
      <c r="C596" s="36"/>
      <c r="D596" s="35"/>
      <c r="E596" s="35"/>
      <c r="F596" s="34"/>
      <c r="G596" s="33"/>
    </row>
    <row r="597" spans="2:7" s="71" customFormat="1" x14ac:dyDescent="0.2">
      <c r="B597" s="35"/>
      <c r="C597" s="36"/>
      <c r="D597" s="35"/>
      <c r="E597" s="35"/>
      <c r="F597" s="34"/>
      <c r="G597" s="33"/>
    </row>
    <row r="598" spans="2:7" s="71" customFormat="1" x14ac:dyDescent="0.2">
      <c r="B598" s="35"/>
      <c r="C598" s="36"/>
      <c r="D598" s="35"/>
      <c r="E598" s="35"/>
      <c r="F598" s="34"/>
      <c r="G598" s="33"/>
    </row>
    <row r="599" spans="2:7" s="71" customFormat="1" x14ac:dyDescent="0.2">
      <c r="B599" s="35"/>
      <c r="C599" s="36"/>
      <c r="D599" s="35"/>
      <c r="E599" s="35"/>
      <c r="F599" s="34"/>
      <c r="G599" s="33"/>
    </row>
    <row r="600" spans="2:7" s="71" customFormat="1" x14ac:dyDescent="0.2">
      <c r="B600" s="35"/>
      <c r="C600" s="36"/>
      <c r="D600" s="35"/>
      <c r="E600" s="35"/>
      <c r="F600" s="34"/>
      <c r="G600" s="33"/>
    </row>
    <row r="601" spans="2:7" s="71" customFormat="1" x14ac:dyDescent="0.2">
      <c r="B601" s="35"/>
      <c r="C601" s="36"/>
      <c r="D601" s="35"/>
      <c r="E601" s="35"/>
      <c r="F601" s="34"/>
      <c r="G601" s="33"/>
    </row>
    <row r="602" spans="2:7" s="71" customFormat="1" x14ac:dyDescent="0.2">
      <c r="B602" s="35"/>
      <c r="C602" s="36"/>
      <c r="D602" s="35"/>
      <c r="E602" s="35"/>
      <c r="F602" s="34"/>
      <c r="G602" s="33"/>
    </row>
    <row r="603" spans="2:7" s="71" customFormat="1" x14ac:dyDescent="0.2">
      <c r="B603" s="35"/>
      <c r="C603" s="36"/>
      <c r="D603" s="35"/>
      <c r="E603" s="35"/>
      <c r="F603" s="34"/>
      <c r="G603" s="33"/>
    </row>
    <row r="604" spans="2:7" s="71" customFormat="1" x14ac:dyDescent="0.2">
      <c r="B604" s="35"/>
      <c r="C604" s="36"/>
      <c r="D604" s="35"/>
      <c r="E604" s="35"/>
      <c r="F604" s="34"/>
      <c r="G604" s="33"/>
    </row>
    <row r="605" spans="2:7" s="71" customFormat="1" x14ac:dyDescent="0.2">
      <c r="B605" s="35"/>
      <c r="C605" s="36"/>
      <c r="D605" s="35"/>
      <c r="E605" s="35"/>
      <c r="F605" s="34"/>
      <c r="G605" s="33"/>
    </row>
    <row r="606" spans="2:7" s="71" customFormat="1" x14ac:dyDescent="0.2">
      <c r="B606" s="35"/>
      <c r="C606" s="36"/>
      <c r="D606" s="35"/>
      <c r="E606" s="35"/>
      <c r="F606" s="34"/>
      <c r="G606" s="33"/>
    </row>
    <row r="607" spans="2:7" s="71" customFormat="1" x14ac:dyDescent="0.2">
      <c r="B607" s="35"/>
      <c r="C607" s="36"/>
      <c r="D607" s="35"/>
      <c r="E607" s="35"/>
      <c r="F607" s="34"/>
      <c r="G607" s="33"/>
    </row>
    <row r="608" spans="2:7" s="71" customFormat="1" x14ac:dyDescent="0.2">
      <c r="B608" s="35"/>
      <c r="C608" s="36"/>
      <c r="D608" s="35"/>
      <c r="E608" s="35"/>
      <c r="F608" s="34"/>
      <c r="G608" s="33"/>
    </row>
    <row r="609" spans="2:7" s="71" customFormat="1" x14ac:dyDescent="0.2">
      <c r="B609" s="35"/>
      <c r="C609" s="36"/>
      <c r="D609" s="35"/>
      <c r="E609" s="35"/>
      <c r="F609" s="34"/>
      <c r="G609" s="33"/>
    </row>
    <row r="610" spans="2:7" s="71" customFormat="1" x14ac:dyDescent="0.2">
      <c r="B610" s="35"/>
      <c r="C610" s="36"/>
      <c r="D610" s="35"/>
      <c r="E610" s="35"/>
      <c r="F610" s="34"/>
      <c r="G610" s="33"/>
    </row>
    <row r="611" spans="2:7" s="71" customFormat="1" x14ac:dyDescent="0.2">
      <c r="B611" s="35"/>
      <c r="C611" s="36"/>
      <c r="D611" s="35"/>
      <c r="E611" s="35"/>
      <c r="F611" s="34"/>
      <c r="G611" s="33"/>
    </row>
    <row r="612" spans="2:7" s="71" customFormat="1" x14ac:dyDescent="0.2">
      <c r="B612" s="35"/>
      <c r="C612" s="36"/>
      <c r="D612" s="35"/>
      <c r="E612" s="35"/>
      <c r="F612" s="34"/>
      <c r="G612" s="33"/>
    </row>
    <row r="613" spans="2:7" s="71" customFormat="1" x14ac:dyDescent="0.2">
      <c r="B613" s="35"/>
      <c r="C613" s="36"/>
      <c r="D613" s="35"/>
      <c r="E613" s="35"/>
      <c r="F613" s="34"/>
      <c r="G613" s="33"/>
    </row>
    <row r="614" spans="2:7" s="71" customFormat="1" x14ac:dyDescent="0.2">
      <c r="B614" s="35"/>
      <c r="C614" s="36"/>
      <c r="D614" s="35"/>
      <c r="E614" s="35"/>
      <c r="F614" s="34"/>
      <c r="G614" s="33"/>
    </row>
    <row r="615" spans="2:7" s="71" customFormat="1" x14ac:dyDescent="0.2">
      <c r="B615" s="35"/>
      <c r="C615" s="36"/>
      <c r="D615" s="35"/>
      <c r="E615" s="35"/>
      <c r="F615" s="34"/>
      <c r="G615" s="33"/>
    </row>
    <row r="616" spans="2:7" s="71" customFormat="1" x14ac:dyDescent="0.2">
      <c r="B616" s="35"/>
      <c r="C616" s="36"/>
      <c r="D616" s="35"/>
      <c r="E616" s="35"/>
      <c r="F616" s="34"/>
      <c r="G616" s="33"/>
    </row>
    <row r="617" spans="2:7" s="71" customFormat="1" x14ac:dyDescent="0.2">
      <c r="B617" s="35"/>
      <c r="C617" s="36"/>
      <c r="D617" s="35"/>
      <c r="E617" s="35"/>
      <c r="F617" s="34"/>
      <c r="G617" s="33"/>
    </row>
    <row r="618" spans="2:7" s="71" customFormat="1" x14ac:dyDescent="0.2">
      <c r="B618" s="35"/>
      <c r="C618" s="36"/>
      <c r="D618" s="35"/>
      <c r="E618" s="35"/>
      <c r="F618" s="34"/>
      <c r="G618" s="33"/>
    </row>
    <row r="619" spans="2:7" s="71" customFormat="1" x14ac:dyDescent="0.2">
      <c r="B619" s="35"/>
      <c r="C619" s="36"/>
      <c r="D619" s="35"/>
      <c r="E619" s="35"/>
      <c r="F619" s="34"/>
      <c r="G619" s="33"/>
    </row>
    <row r="620" spans="2:7" s="71" customFormat="1" x14ac:dyDescent="0.2">
      <c r="B620" s="35"/>
      <c r="C620" s="36"/>
      <c r="D620" s="35"/>
      <c r="E620" s="35"/>
      <c r="F620" s="34"/>
      <c r="G620" s="33"/>
    </row>
    <row r="621" spans="2:7" s="71" customFormat="1" x14ac:dyDescent="0.2">
      <c r="B621" s="35"/>
      <c r="C621" s="36"/>
      <c r="D621" s="35"/>
      <c r="E621" s="35"/>
      <c r="F621" s="34"/>
      <c r="G621" s="33"/>
    </row>
    <row r="622" spans="2:7" s="71" customFormat="1" x14ac:dyDescent="0.2">
      <c r="B622" s="35"/>
      <c r="C622" s="36"/>
      <c r="D622" s="35"/>
      <c r="E622" s="35"/>
      <c r="F622" s="34"/>
      <c r="G622" s="33"/>
    </row>
    <row r="623" spans="2:7" s="71" customFormat="1" x14ac:dyDescent="0.2">
      <c r="B623" s="35"/>
      <c r="C623" s="36"/>
      <c r="D623" s="35"/>
      <c r="E623" s="35"/>
      <c r="F623" s="34"/>
      <c r="G623" s="33"/>
    </row>
    <row r="624" spans="2:7" s="71" customFormat="1" x14ac:dyDescent="0.2">
      <c r="B624" s="35"/>
      <c r="C624" s="36"/>
      <c r="D624" s="35"/>
      <c r="E624" s="35"/>
      <c r="F624" s="34"/>
      <c r="G624" s="33"/>
    </row>
    <row r="625" spans="2:7" s="71" customFormat="1" x14ac:dyDescent="0.2">
      <c r="B625" s="35"/>
      <c r="C625" s="36"/>
      <c r="D625" s="35"/>
      <c r="E625" s="35"/>
      <c r="F625" s="34"/>
      <c r="G625" s="33"/>
    </row>
    <row r="626" spans="2:7" s="71" customFormat="1" x14ac:dyDescent="0.2">
      <c r="B626" s="35"/>
      <c r="C626" s="36"/>
      <c r="D626" s="35"/>
      <c r="E626" s="35"/>
      <c r="F626" s="34"/>
      <c r="G626" s="33"/>
    </row>
    <row r="627" spans="2:7" s="71" customFormat="1" x14ac:dyDescent="0.2">
      <c r="B627" s="35"/>
      <c r="C627" s="36"/>
      <c r="D627" s="35"/>
      <c r="E627" s="35"/>
      <c r="F627" s="34"/>
      <c r="G627" s="33"/>
    </row>
    <row r="628" spans="2:7" s="71" customFormat="1" x14ac:dyDescent="0.2">
      <c r="B628" s="35"/>
      <c r="C628" s="36"/>
      <c r="D628" s="35"/>
      <c r="E628" s="35"/>
      <c r="F628" s="34"/>
      <c r="G628" s="33"/>
    </row>
    <row r="629" spans="2:7" s="71" customFormat="1" x14ac:dyDescent="0.2">
      <c r="B629" s="35"/>
      <c r="C629" s="36"/>
      <c r="D629" s="35"/>
      <c r="E629" s="35"/>
      <c r="F629" s="34"/>
      <c r="G629" s="33"/>
    </row>
    <row r="630" spans="2:7" s="71" customFormat="1" x14ac:dyDescent="0.2">
      <c r="B630" s="35"/>
      <c r="C630" s="36"/>
      <c r="D630" s="35"/>
      <c r="E630" s="35"/>
      <c r="F630" s="34"/>
      <c r="G630" s="33"/>
    </row>
    <row r="631" spans="2:7" s="71" customFormat="1" x14ac:dyDescent="0.2">
      <c r="B631" s="35"/>
      <c r="C631" s="36"/>
      <c r="D631" s="35"/>
      <c r="E631" s="35"/>
      <c r="F631" s="34"/>
      <c r="G631" s="33"/>
    </row>
    <row r="632" spans="2:7" s="71" customFormat="1" x14ac:dyDescent="0.2">
      <c r="B632" s="35"/>
      <c r="C632" s="36"/>
      <c r="D632" s="35"/>
      <c r="E632" s="35"/>
      <c r="F632" s="34"/>
      <c r="G632" s="33"/>
    </row>
    <row r="633" spans="2:7" s="71" customFormat="1" x14ac:dyDescent="0.2">
      <c r="B633" s="35"/>
      <c r="C633" s="36"/>
      <c r="D633" s="35"/>
      <c r="E633" s="35"/>
      <c r="F633" s="34"/>
      <c r="G633" s="33"/>
    </row>
    <row r="634" spans="2:7" s="71" customFormat="1" x14ac:dyDescent="0.2">
      <c r="B634" s="35"/>
      <c r="C634" s="36"/>
      <c r="D634" s="35"/>
      <c r="E634" s="35"/>
      <c r="F634" s="34"/>
      <c r="G634" s="33"/>
    </row>
    <row r="635" spans="2:7" s="71" customFormat="1" x14ac:dyDescent="0.2">
      <c r="B635" s="35"/>
      <c r="C635" s="36"/>
      <c r="D635" s="35"/>
      <c r="E635" s="35"/>
      <c r="F635" s="34"/>
      <c r="G635" s="33"/>
    </row>
    <row r="636" spans="2:7" s="71" customFormat="1" x14ac:dyDescent="0.2">
      <c r="B636" s="35"/>
      <c r="C636" s="36"/>
      <c r="D636" s="35"/>
      <c r="E636" s="35"/>
      <c r="F636" s="34"/>
      <c r="G636" s="33"/>
    </row>
    <row r="637" spans="2:7" s="71" customFormat="1" x14ac:dyDescent="0.2">
      <c r="B637" s="35"/>
      <c r="C637" s="36"/>
      <c r="D637" s="35"/>
      <c r="E637" s="35"/>
      <c r="F637" s="34"/>
      <c r="G637" s="33"/>
    </row>
    <row r="638" spans="2:7" s="71" customFormat="1" x14ac:dyDescent="0.2">
      <c r="B638" s="35"/>
      <c r="C638" s="36"/>
      <c r="D638" s="35"/>
      <c r="E638" s="35"/>
      <c r="F638" s="34"/>
      <c r="G638" s="33"/>
    </row>
    <row r="639" spans="2:7" s="71" customFormat="1" x14ac:dyDescent="0.2">
      <c r="B639" s="35"/>
      <c r="C639" s="36"/>
      <c r="D639" s="35"/>
      <c r="E639" s="35"/>
      <c r="F639" s="34"/>
      <c r="G639" s="33"/>
    </row>
    <row r="640" spans="2:7" s="71" customFormat="1" x14ac:dyDescent="0.2">
      <c r="B640" s="35"/>
      <c r="C640" s="36"/>
      <c r="D640" s="35"/>
      <c r="E640" s="35"/>
      <c r="F640" s="34"/>
      <c r="G640" s="33"/>
    </row>
    <row r="641" spans="2:7" s="71" customFormat="1" x14ac:dyDescent="0.2">
      <c r="B641" s="35"/>
      <c r="C641" s="36"/>
      <c r="D641" s="35"/>
      <c r="E641" s="35"/>
      <c r="F641" s="34"/>
      <c r="G641" s="33"/>
    </row>
    <row r="642" spans="2:7" s="71" customFormat="1" x14ac:dyDescent="0.2">
      <c r="B642" s="35"/>
      <c r="C642" s="36"/>
      <c r="D642" s="35"/>
      <c r="E642" s="35"/>
      <c r="F642" s="34"/>
      <c r="G642" s="33"/>
    </row>
    <row r="643" spans="2:7" s="71" customFormat="1" x14ac:dyDescent="0.2">
      <c r="B643" s="35"/>
      <c r="C643" s="36"/>
      <c r="D643" s="35"/>
      <c r="E643" s="35"/>
      <c r="F643" s="34"/>
      <c r="G643" s="33"/>
    </row>
    <row r="644" spans="2:7" s="71" customFormat="1" x14ac:dyDescent="0.2">
      <c r="B644" s="35"/>
      <c r="C644" s="36"/>
      <c r="D644" s="35"/>
      <c r="E644" s="35"/>
      <c r="F644" s="34"/>
      <c r="G644" s="33"/>
    </row>
    <row r="645" spans="2:7" s="71" customFormat="1" x14ac:dyDescent="0.2">
      <c r="B645" s="35"/>
      <c r="C645" s="36"/>
      <c r="D645" s="35"/>
      <c r="E645" s="35"/>
      <c r="F645" s="34"/>
      <c r="G645" s="33"/>
    </row>
    <row r="646" spans="2:7" s="71" customFormat="1" x14ac:dyDescent="0.2">
      <c r="B646" s="35"/>
      <c r="C646" s="36"/>
      <c r="D646" s="35"/>
      <c r="E646" s="35"/>
      <c r="F646" s="34"/>
      <c r="G646" s="33"/>
    </row>
    <row r="647" spans="2:7" s="71" customFormat="1" x14ac:dyDescent="0.2">
      <c r="B647" s="35"/>
      <c r="C647" s="36"/>
      <c r="D647" s="35"/>
      <c r="E647" s="35"/>
      <c r="F647" s="34"/>
      <c r="G647" s="33"/>
    </row>
    <row r="648" spans="2:7" s="71" customFormat="1" x14ac:dyDescent="0.2">
      <c r="B648" s="35"/>
      <c r="C648" s="36"/>
      <c r="D648" s="35"/>
      <c r="E648" s="35"/>
      <c r="F648" s="34"/>
      <c r="G648" s="33"/>
    </row>
    <row r="649" spans="2:7" s="71" customFormat="1" x14ac:dyDescent="0.2">
      <c r="B649" s="35"/>
      <c r="C649" s="36"/>
      <c r="D649" s="35"/>
      <c r="E649" s="35"/>
      <c r="F649" s="34"/>
      <c r="G649" s="33"/>
    </row>
    <row r="650" spans="2:7" s="71" customFormat="1" x14ac:dyDescent="0.2">
      <c r="B650" s="35"/>
      <c r="C650" s="36"/>
      <c r="D650" s="35"/>
      <c r="E650" s="35"/>
      <c r="F650" s="34"/>
      <c r="G650" s="33"/>
    </row>
    <row r="651" spans="2:7" s="71" customFormat="1" x14ac:dyDescent="0.2">
      <c r="B651" s="35"/>
      <c r="C651" s="36"/>
      <c r="D651" s="35"/>
      <c r="E651" s="35"/>
      <c r="F651" s="34"/>
      <c r="G651" s="33"/>
    </row>
    <row r="652" spans="2:7" s="71" customFormat="1" x14ac:dyDescent="0.2">
      <c r="B652" s="35"/>
      <c r="C652" s="36"/>
      <c r="D652" s="35"/>
      <c r="E652" s="35"/>
      <c r="F652" s="34"/>
      <c r="G652" s="33"/>
    </row>
    <row r="653" spans="2:7" s="71" customFormat="1" x14ac:dyDescent="0.2">
      <c r="B653" s="35"/>
      <c r="C653" s="36"/>
      <c r="D653" s="35"/>
      <c r="E653" s="35"/>
      <c r="F653" s="34"/>
      <c r="G653" s="33"/>
    </row>
    <row r="654" spans="2:7" s="71" customFormat="1" x14ac:dyDescent="0.2">
      <c r="B654" s="35"/>
      <c r="C654" s="36"/>
      <c r="D654" s="35"/>
      <c r="E654" s="35"/>
      <c r="F654" s="34"/>
      <c r="G654" s="33"/>
    </row>
    <row r="655" spans="2:7" s="71" customFormat="1" x14ac:dyDescent="0.2">
      <c r="B655" s="35"/>
      <c r="C655" s="36"/>
      <c r="D655" s="35"/>
      <c r="E655" s="35"/>
      <c r="F655" s="34"/>
      <c r="G655" s="33"/>
    </row>
    <row r="656" spans="2:7" s="71" customFormat="1" x14ac:dyDescent="0.2">
      <c r="B656" s="35"/>
      <c r="C656" s="36"/>
      <c r="D656" s="35"/>
      <c r="E656" s="35"/>
      <c r="F656" s="34"/>
      <c r="G656" s="33"/>
    </row>
    <row r="657" spans="2:7" s="71" customFormat="1" x14ac:dyDescent="0.2">
      <c r="B657" s="35"/>
      <c r="C657" s="36"/>
      <c r="D657" s="35"/>
      <c r="E657" s="35"/>
      <c r="F657" s="34"/>
      <c r="G657" s="33"/>
    </row>
    <row r="658" spans="2:7" s="71" customFormat="1" x14ac:dyDescent="0.2">
      <c r="B658" s="35"/>
      <c r="C658" s="36"/>
      <c r="D658" s="35"/>
      <c r="E658" s="35"/>
      <c r="F658" s="34"/>
      <c r="G658" s="33"/>
    </row>
    <row r="659" spans="2:7" s="71" customFormat="1" x14ac:dyDescent="0.2">
      <c r="B659" s="35"/>
      <c r="C659" s="36"/>
      <c r="D659" s="35"/>
      <c r="E659" s="35"/>
      <c r="F659" s="34"/>
      <c r="G659" s="33"/>
    </row>
    <row r="660" spans="2:7" s="71" customFormat="1" x14ac:dyDescent="0.2">
      <c r="B660" s="35"/>
      <c r="C660" s="36"/>
      <c r="D660" s="35"/>
      <c r="E660" s="35"/>
      <c r="F660" s="34"/>
      <c r="G660" s="33"/>
    </row>
    <row r="661" spans="2:7" s="71" customFormat="1" x14ac:dyDescent="0.2">
      <c r="B661" s="35"/>
      <c r="C661" s="36"/>
      <c r="D661" s="35"/>
      <c r="E661" s="35"/>
      <c r="F661" s="34"/>
      <c r="G661" s="33"/>
    </row>
    <row r="662" spans="2:7" s="71" customFormat="1" x14ac:dyDescent="0.2">
      <c r="B662" s="35"/>
      <c r="C662" s="36"/>
      <c r="D662" s="35"/>
      <c r="E662" s="35"/>
      <c r="F662" s="34"/>
      <c r="G662" s="33"/>
    </row>
    <row r="663" spans="2:7" s="71" customFormat="1" x14ac:dyDescent="0.2">
      <c r="B663" s="35"/>
      <c r="C663" s="36"/>
      <c r="D663" s="35"/>
      <c r="E663" s="35"/>
      <c r="F663" s="34"/>
      <c r="G663" s="33"/>
    </row>
    <row r="664" spans="2:7" s="71" customFormat="1" x14ac:dyDescent="0.2">
      <c r="B664" s="35"/>
      <c r="C664" s="36"/>
      <c r="D664" s="35"/>
      <c r="E664" s="35"/>
      <c r="F664" s="34"/>
      <c r="G664" s="33"/>
    </row>
    <row r="665" spans="2:7" s="71" customFormat="1" x14ac:dyDescent="0.2">
      <c r="B665" s="35"/>
      <c r="C665" s="36"/>
      <c r="D665" s="35"/>
      <c r="E665" s="35"/>
      <c r="F665" s="34"/>
      <c r="G665" s="33"/>
    </row>
    <row r="666" spans="2:7" s="71" customFormat="1" x14ac:dyDescent="0.2">
      <c r="B666" s="35"/>
      <c r="C666" s="36"/>
      <c r="D666" s="35"/>
      <c r="E666" s="35"/>
      <c r="F666" s="34"/>
      <c r="G666" s="33"/>
    </row>
    <row r="667" spans="2:7" s="71" customFormat="1" x14ac:dyDescent="0.2">
      <c r="B667" s="35"/>
      <c r="C667" s="36"/>
      <c r="D667" s="35"/>
      <c r="E667" s="35"/>
      <c r="F667" s="34"/>
      <c r="G667" s="33"/>
    </row>
    <row r="668" spans="2:7" s="71" customFormat="1" x14ac:dyDescent="0.2">
      <c r="B668" s="35"/>
      <c r="C668" s="36"/>
      <c r="D668" s="35"/>
      <c r="E668" s="35"/>
      <c r="F668" s="34"/>
      <c r="G668" s="33"/>
    </row>
    <row r="669" spans="2:7" s="71" customFormat="1" x14ac:dyDescent="0.2">
      <c r="B669" s="35"/>
      <c r="C669" s="36"/>
      <c r="D669" s="35"/>
      <c r="E669" s="35"/>
      <c r="F669" s="34"/>
      <c r="G669" s="33"/>
    </row>
    <row r="670" spans="2:7" s="71" customFormat="1" x14ac:dyDescent="0.2">
      <c r="B670" s="35"/>
      <c r="C670" s="36"/>
      <c r="D670" s="35"/>
      <c r="E670" s="35"/>
      <c r="F670" s="34"/>
      <c r="G670" s="33"/>
    </row>
    <row r="671" spans="2:7" s="71" customFormat="1" x14ac:dyDescent="0.2">
      <c r="B671" s="35"/>
      <c r="C671" s="36"/>
      <c r="D671" s="35"/>
      <c r="E671" s="35"/>
      <c r="F671" s="34"/>
      <c r="G671" s="33"/>
    </row>
    <row r="672" spans="2:7" s="71" customFormat="1" x14ac:dyDescent="0.2">
      <c r="B672" s="35"/>
      <c r="C672" s="36"/>
      <c r="D672" s="35"/>
      <c r="E672" s="35"/>
      <c r="F672" s="34"/>
      <c r="G672" s="33"/>
    </row>
    <row r="673" spans="2:7" s="71" customFormat="1" x14ac:dyDescent="0.2">
      <c r="B673" s="35"/>
      <c r="C673" s="36"/>
      <c r="D673" s="35"/>
      <c r="E673" s="35"/>
      <c r="F673" s="34"/>
      <c r="G673" s="33"/>
    </row>
    <row r="674" spans="2:7" s="71" customFormat="1" x14ac:dyDescent="0.2">
      <c r="B674" s="35"/>
      <c r="C674" s="36"/>
      <c r="D674" s="35"/>
      <c r="E674" s="35"/>
      <c r="F674" s="34"/>
      <c r="G674" s="33"/>
    </row>
    <row r="675" spans="2:7" s="71" customFormat="1" x14ac:dyDescent="0.2">
      <c r="B675" s="35"/>
      <c r="C675" s="36"/>
      <c r="D675" s="35"/>
      <c r="E675" s="35"/>
      <c r="F675" s="34"/>
      <c r="G675" s="33"/>
    </row>
    <row r="676" spans="2:7" s="71" customFormat="1" x14ac:dyDescent="0.2">
      <c r="B676" s="35"/>
      <c r="C676" s="36"/>
      <c r="D676" s="35"/>
      <c r="E676" s="35"/>
      <c r="F676" s="34"/>
      <c r="G676" s="33"/>
    </row>
    <row r="677" spans="2:7" s="71" customFormat="1" x14ac:dyDescent="0.2">
      <c r="B677" s="35"/>
      <c r="C677" s="36"/>
      <c r="D677" s="35"/>
      <c r="E677" s="35"/>
      <c r="F677" s="34"/>
      <c r="G677" s="33"/>
    </row>
    <row r="678" spans="2:7" s="71" customFormat="1" x14ac:dyDescent="0.2">
      <c r="B678" s="35"/>
      <c r="C678" s="36"/>
      <c r="D678" s="35"/>
      <c r="E678" s="35"/>
      <c r="F678" s="34"/>
      <c r="G678" s="33"/>
    </row>
    <row r="679" spans="2:7" s="71" customFormat="1" x14ac:dyDescent="0.2">
      <c r="B679" s="35"/>
      <c r="C679" s="36"/>
      <c r="D679" s="35"/>
      <c r="E679" s="35"/>
      <c r="F679" s="34"/>
      <c r="G679" s="33"/>
    </row>
    <row r="680" spans="2:7" s="71" customFormat="1" x14ac:dyDescent="0.2">
      <c r="B680" s="35"/>
      <c r="C680" s="36"/>
      <c r="D680" s="35"/>
      <c r="E680" s="35"/>
      <c r="F680" s="34"/>
      <c r="G680" s="33"/>
    </row>
    <row r="681" spans="2:7" s="71" customFormat="1" x14ac:dyDescent="0.2">
      <c r="B681" s="35"/>
      <c r="C681" s="36"/>
      <c r="D681" s="35"/>
      <c r="E681" s="35"/>
      <c r="F681" s="34"/>
      <c r="G681" s="33"/>
    </row>
    <row r="682" spans="2:7" s="71" customFormat="1" x14ac:dyDescent="0.2">
      <c r="B682" s="35"/>
      <c r="C682" s="36"/>
      <c r="D682" s="35"/>
      <c r="E682" s="35"/>
      <c r="F682" s="34"/>
      <c r="G682" s="33"/>
    </row>
    <row r="683" spans="2:7" s="71" customFormat="1" x14ac:dyDescent="0.2">
      <c r="B683" s="35"/>
      <c r="C683" s="36"/>
      <c r="D683" s="35"/>
      <c r="E683" s="35"/>
      <c r="F683" s="34"/>
      <c r="G683" s="33"/>
    </row>
    <row r="684" spans="2:7" s="71" customFormat="1" x14ac:dyDescent="0.2">
      <c r="B684" s="35"/>
      <c r="C684" s="36"/>
      <c r="D684" s="35"/>
      <c r="E684" s="35"/>
      <c r="F684" s="34"/>
      <c r="G684" s="33"/>
    </row>
    <row r="685" spans="2:7" s="71" customFormat="1" x14ac:dyDescent="0.2">
      <c r="B685" s="35"/>
      <c r="C685" s="36"/>
      <c r="D685" s="35"/>
      <c r="E685" s="35"/>
      <c r="F685" s="34"/>
      <c r="G685" s="33"/>
    </row>
    <row r="686" spans="2:7" s="71" customFormat="1" x14ac:dyDescent="0.2">
      <c r="B686" s="35"/>
      <c r="C686" s="36"/>
      <c r="D686" s="35"/>
      <c r="E686" s="35"/>
      <c r="F686" s="34"/>
      <c r="G686" s="33"/>
    </row>
    <row r="687" spans="2:7" s="71" customFormat="1" x14ac:dyDescent="0.2">
      <c r="B687" s="35"/>
      <c r="C687" s="36"/>
      <c r="D687" s="35"/>
      <c r="E687" s="35"/>
      <c r="F687" s="34"/>
      <c r="G687" s="33"/>
    </row>
    <row r="688" spans="2:7" s="71" customFormat="1" x14ac:dyDescent="0.2">
      <c r="B688" s="35"/>
      <c r="C688" s="36"/>
      <c r="D688" s="35"/>
      <c r="E688" s="35"/>
      <c r="F688" s="34"/>
      <c r="G688" s="33"/>
    </row>
    <row r="689" spans="2:7" s="71" customFormat="1" x14ac:dyDescent="0.2">
      <c r="B689" s="35"/>
      <c r="C689" s="36"/>
      <c r="D689" s="35"/>
      <c r="E689" s="35"/>
      <c r="F689" s="34"/>
      <c r="G689" s="33"/>
    </row>
    <row r="690" spans="2:7" s="71" customFormat="1" x14ac:dyDescent="0.2">
      <c r="B690" s="35"/>
      <c r="C690" s="36"/>
      <c r="D690" s="35"/>
      <c r="E690" s="35"/>
      <c r="F690" s="34"/>
      <c r="G690" s="33"/>
    </row>
    <row r="691" spans="2:7" s="71" customFormat="1" x14ac:dyDescent="0.2">
      <c r="B691" s="35"/>
      <c r="C691" s="36"/>
      <c r="D691" s="35"/>
      <c r="E691" s="35"/>
      <c r="F691" s="34"/>
      <c r="G691" s="33"/>
    </row>
    <row r="692" spans="2:7" s="71" customFormat="1" x14ac:dyDescent="0.2">
      <c r="B692" s="35"/>
      <c r="C692" s="36"/>
      <c r="D692" s="35"/>
      <c r="E692" s="35"/>
      <c r="F692" s="34"/>
      <c r="G692" s="33"/>
    </row>
    <row r="693" spans="2:7" s="71" customFormat="1" x14ac:dyDescent="0.2">
      <c r="B693" s="35"/>
      <c r="C693" s="36"/>
      <c r="D693" s="35"/>
      <c r="E693" s="35"/>
      <c r="F693" s="34"/>
      <c r="G693" s="33"/>
    </row>
    <row r="694" spans="2:7" s="71" customFormat="1" x14ac:dyDescent="0.2">
      <c r="B694" s="35"/>
      <c r="C694" s="36"/>
      <c r="D694" s="35"/>
      <c r="E694" s="35"/>
      <c r="F694" s="34"/>
      <c r="G694" s="33"/>
    </row>
    <row r="695" spans="2:7" s="71" customFormat="1" x14ac:dyDescent="0.2">
      <c r="B695" s="35"/>
      <c r="C695" s="36"/>
      <c r="D695" s="35"/>
      <c r="E695" s="35"/>
      <c r="F695" s="34"/>
      <c r="G695" s="33"/>
    </row>
    <row r="696" spans="2:7" s="71" customFormat="1" x14ac:dyDescent="0.2">
      <c r="B696" s="35"/>
      <c r="C696" s="36"/>
      <c r="D696" s="35"/>
      <c r="E696" s="35"/>
      <c r="F696" s="34"/>
      <c r="G696" s="33"/>
    </row>
    <row r="697" spans="2:7" s="71" customFormat="1" x14ac:dyDescent="0.2">
      <c r="B697" s="35"/>
      <c r="C697" s="36"/>
      <c r="D697" s="35"/>
      <c r="E697" s="35"/>
      <c r="F697" s="34"/>
      <c r="G697" s="33"/>
    </row>
    <row r="698" spans="2:7" s="71" customFormat="1" x14ac:dyDescent="0.2">
      <c r="B698" s="35"/>
      <c r="C698" s="36"/>
      <c r="D698" s="35"/>
      <c r="E698" s="35"/>
      <c r="F698" s="34"/>
      <c r="G698" s="33"/>
    </row>
    <row r="699" spans="2:7" s="71" customFormat="1" x14ac:dyDescent="0.2">
      <c r="B699" s="35"/>
      <c r="C699" s="36"/>
      <c r="D699" s="35"/>
      <c r="E699" s="35"/>
      <c r="F699" s="34"/>
      <c r="G699" s="33"/>
    </row>
    <row r="700" spans="2:7" s="71" customFormat="1" x14ac:dyDescent="0.2">
      <c r="B700" s="35"/>
      <c r="C700" s="36"/>
      <c r="D700" s="35"/>
      <c r="E700" s="35"/>
      <c r="F700" s="34"/>
      <c r="G700" s="33"/>
    </row>
    <row r="701" spans="2:7" s="71" customFormat="1" x14ac:dyDescent="0.2">
      <c r="B701" s="35"/>
      <c r="C701" s="36"/>
      <c r="D701" s="35"/>
      <c r="E701" s="35"/>
      <c r="F701" s="34"/>
      <c r="G701" s="33"/>
    </row>
    <row r="702" spans="2:7" s="71" customFormat="1" x14ac:dyDescent="0.2">
      <c r="B702" s="35"/>
      <c r="C702" s="36"/>
      <c r="D702" s="35"/>
      <c r="E702" s="35"/>
      <c r="F702" s="34"/>
      <c r="G702" s="33"/>
    </row>
  </sheetData>
  <sheetProtection algorithmName="SHA-512" hashValue="Bj+XBVeiT4xZZVhsqHPj1rgcqG0lSLBJfZfYz2E+pAst4YhmTrVbSMPwAp5sFBIttnTheHFsDRN19VhtdlQT8A==" saltValue="Og3LsQb6ZuUII1rLuBjOEA==" spinCount="100000" sheet="1"/>
  <pageMargins left="0.7" right="0.7" top="0.75" bottom="0.75" header="0.3" footer="0.3"/>
  <pageSetup scale="1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errorTitle="Error" error="Please choose a response from the dropdown menu." xr:uid="{90D80A36-5E30-4F1D-92D9-E379EDC7CAE6}">
          <x14:formula1>
            <xm:f>Key!$A$2:$A$6</xm:f>
          </x14:formula1>
          <xm:sqref>B3:B1048576</xm:sqref>
        </x14:dataValidation>
        <x14:dataValidation type="list" allowBlank="1" showInputMessage="1" showErrorMessage="1" errorTitle="Error" error="Please choose a response from the dropdown menu. " xr:uid="{83BD3FB6-3764-42DE-AAC7-2A0AB08E87E8}">
          <x14:formula1>
            <xm:f>Key!$D$2:$D$5</xm:f>
          </x14:formula1>
          <xm:sqref>C3:E1048576</xm:sqref>
        </x14:dataValidation>
        <x14:dataValidation type="list" allowBlank="1" showInputMessage="1" showErrorMessage="1" xr:uid="{5D254FFD-5892-4CDA-AF1C-38ED9D4D5147}">
          <x14:formula1>
            <xm:f>Key!$G$2:$G$4</xm:f>
          </x14:formula1>
          <xm:sqref>G3:G1048576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A5D5-DC49-4C96-8699-3971DDD47067}">
  <sheetPr codeName="Sheet14">
    <tabColor theme="4"/>
  </sheetPr>
  <dimension ref="A1:I61"/>
  <sheetViews>
    <sheetView showGridLines="0" zoomScale="150" zoomScaleNormal="150" workbookViewId="0">
      <selection activeCell="A10" sqref="A10:XFD10"/>
    </sheetView>
  </sheetViews>
  <sheetFormatPr defaultColWidth="0" defaultRowHeight="15" customHeight="1" zeroHeight="1" x14ac:dyDescent="0.35"/>
  <cols>
    <col min="1" max="1" width="4.44140625" style="21" customWidth="1"/>
    <col min="2" max="2" width="78.5546875" style="22" customWidth="1"/>
    <col min="3" max="3" width="13.33203125" style="21" customWidth="1"/>
    <col min="4" max="6" width="5.44140625" style="21" customWidth="1"/>
    <col min="7" max="7" width="11.6640625" style="21" hidden="1" customWidth="1"/>
    <col min="8" max="8" width="9.33203125" style="21" hidden="1" customWidth="1"/>
    <col min="9" max="9" width="12.33203125" style="21" hidden="1" customWidth="1"/>
    <col min="10" max="16384" width="9.33203125" style="21" hidden="1"/>
  </cols>
  <sheetData>
    <row r="1" spans="1:9" x14ac:dyDescent="0.35"/>
    <row r="2" spans="1:9" x14ac:dyDescent="0.35"/>
    <row r="3" spans="1:9" x14ac:dyDescent="0.35"/>
    <row r="4" spans="1:9" x14ac:dyDescent="0.35"/>
    <row r="5" spans="1:9" x14ac:dyDescent="0.35"/>
    <row r="6" spans="1:9" x14ac:dyDescent="0.35"/>
    <row r="7" spans="1:9" x14ac:dyDescent="0.35"/>
    <row r="8" spans="1:9" x14ac:dyDescent="0.35"/>
    <row r="9" spans="1:9" x14ac:dyDescent="0.35"/>
    <row r="10" spans="1:9" s="72" customFormat="1" ht="15.6" thickBot="1" x14ac:dyDescent="0.4">
      <c r="B10" s="73"/>
    </row>
    <row r="11" spans="1:9" s="58" customFormat="1" ht="18.600000000000001" customHeight="1" x14ac:dyDescent="0.35">
      <c r="B11" s="75"/>
    </row>
    <row r="12" spans="1:9" s="59" customFormat="1" ht="18.600000000000001" customHeight="1" x14ac:dyDescent="0.3">
      <c r="B12" s="60"/>
      <c r="C12" s="61"/>
      <c r="D12" s="56"/>
      <c r="E12" s="56"/>
    </row>
    <row r="13" spans="1:9" s="59" customFormat="1" ht="18.600000000000001" customHeight="1" x14ac:dyDescent="0.3">
      <c r="A13" s="62"/>
      <c r="B13" s="77"/>
      <c r="C13" s="77"/>
      <c r="D13" s="77"/>
      <c r="E13" s="77"/>
      <c r="F13" s="62"/>
      <c r="G13" s="63"/>
      <c r="I13" s="64"/>
    </row>
    <row r="14" spans="1:9" s="59" customFormat="1" ht="18.600000000000001" customHeight="1" x14ac:dyDescent="0.3">
      <c r="A14" s="65"/>
      <c r="B14" s="80"/>
      <c r="C14" s="80"/>
      <c r="D14" s="80"/>
      <c r="E14" s="80"/>
      <c r="F14" s="65"/>
    </row>
    <row r="15" spans="1:9" s="59" customFormat="1" ht="18.600000000000001" customHeight="1" x14ac:dyDescent="0.3">
      <c r="B15" s="56"/>
      <c r="C15" s="66"/>
      <c r="D15" s="56"/>
      <c r="E15" s="56"/>
    </row>
    <row r="16" spans="1:9" s="59" customFormat="1" ht="18.600000000000001" customHeight="1" x14ac:dyDescent="0.3">
      <c r="B16" s="56"/>
      <c r="C16" s="67"/>
      <c r="D16" s="56"/>
      <c r="E16" s="56"/>
    </row>
    <row r="17" spans="1:5" s="59" customFormat="1" ht="18.600000000000001" customHeight="1" x14ac:dyDescent="0.3">
      <c r="B17" s="68"/>
      <c r="C17" s="68"/>
      <c r="D17" s="68"/>
      <c r="E17" s="68"/>
    </row>
    <row r="18" spans="1:5" s="59" customFormat="1" ht="18.600000000000001" customHeight="1" x14ac:dyDescent="0.3">
      <c r="A18" s="62"/>
      <c r="B18" s="77"/>
      <c r="C18" s="77"/>
      <c r="D18" s="77"/>
      <c r="E18" s="77"/>
    </row>
    <row r="19" spans="1:5" s="59" customFormat="1" ht="18.600000000000001" customHeight="1" x14ac:dyDescent="0.3">
      <c r="B19" s="81"/>
      <c r="C19" s="81"/>
      <c r="D19" s="81"/>
      <c r="E19" s="81"/>
    </row>
    <row r="20" spans="1:5" s="59" customFormat="1" ht="18.600000000000001" customHeight="1" x14ac:dyDescent="0.3">
      <c r="B20" s="82"/>
      <c r="C20" s="82"/>
      <c r="D20" s="56"/>
      <c r="E20" s="56"/>
    </row>
    <row r="21" spans="1:5" s="59" customFormat="1" ht="18.600000000000001" customHeight="1" x14ac:dyDescent="0.3">
      <c r="B21" s="56"/>
      <c r="C21" s="56"/>
      <c r="D21" s="56"/>
      <c r="E21" s="56"/>
    </row>
    <row r="22" spans="1:5" s="59" customFormat="1" ht="18.600000000000001" customHeight="1" x14ac:dyDescent="0.3">
      <c r="B22" s="56"/>
      <c r="C22" s="57"/>
      <c r="D22" s="56"/>
      <c r="E22" s="56"/>
    </row>
    <row r="23" spans="1:5" s="59" customFormat="1" ht="18.600000000000001" customHeight="1" x14ac:dyDescent="0.3">
      <c r="B23" s="56"/>
      <c r="C23" s="57"/>
      <c r="D23" s="56"/>
      <c r="E23" s="56"/>
    </row>
    <row r="24" spans="1:5" s="59" customFormat="1" ht="18.600000000000001" customHeight="1" x14ac:dyDescent="0.3">
      <c r="B24" s="56"/>
      <c r="C24" s="57"/>
      <c r="D24" s="56"/>
      <c r="E24" s="56"/>
    </row>
    <row r="25" spans="1:5" s="59" customFormat="1" ht="18.600000000000001" customHeight="1" x14ac:dyDescent="0.3">
      <c r="B25" s="77"/>
      <c r="C25" s="77"/>
      <c r="D25" s="77"/>
      <c r="E25" s="77"/>
    </row>
    <row r="26" spans="1:5" s="59" customFormat="1" ht="18.600000000000001" customHeight="1" x14ac:dyDescent="0.3">
      <c r="B26" s="77"/>
      <c r="C26" s="77"/>
      <c r="D26" s="77"/>
      <c r="E26" s="77"/>
    </row>
    <row r="27" spans="1:5" s="59" customFormat="1" ht="18.600000000000001" customHeight="1" x14ac:dyDescent="0.3">
      <c r="B27" s="60"/>
      <c r="C27" s="61"/>
      <c r="D27" s="56"/>
      <c r="E27" s="56"/>
    </row>
    <row r="28" spans="1:5" s="59" customFormat="1" ht="18.600000000000001" customHeight="1" x14ac:dyDescent="0.3">
      <c r="B28" s="69"/>
    </row>
    <row r="29" spans="1:5" s="42" customFormat="1" ht="18.600000000000001" customHeight="1" x14ac:dyDescent="0.3">
      <c r="B29" s="78"/>
      <c r="C29" s="78"/>
      <c r="D29" s="78"/>
      <c r="E29" s="78"/>
    </row>
    <row r="30" spans="1:5" s="42" customFormat="1" ht="18.600000000000001" customHeight="1" x14ac:dyDescent="0.3">
      <c r="B30" s="43"/>
      <c r="C30" s="52"/>
      <c r="D30" s="43"/>
      <c r="E30" s="43"/>
    </row>
    <row r="31" spans="1:5" s="42" customFormat="1" ht="18.600000000000001" customHeight="1" x14ac:dyDescent="0.3">
      <c r="B31" s="43"/>
      <c r="C31" s="52"/>
      <c r="D31" s="43"/>
      <c r="E31" s="43"/>
    </row>
    <row r="32" spans="1:5" s="42" customFormat="1" ht="18.600000000000001" customHeight="1" x14ac:dyDescent="0.3">
      <c r="B32" s="43"/>
      <c r="C32" s="53"/>
      <c r="D32" s="43"/>
      <c r="E32" s="43"/>
    </row>
    <row r="33" spans="2:5" s="42" customFormat="1" ht="18.600000000000001" customHeight="1" x14ac:dyDescent="0.3">
      <c r="B33" s="43"/>
      <c r="C33" s="52"/>
      <c r="D33" s="43"/>
      <c r="E33" s="43"/>
    </row>
    <row r="34" spans="2:5" s="42" customFormat="1" ht="18.600000000000001" customHeight="1" x14ac:dyDescent="0.3">
      <c r="B34" s="43"/>
      <c r="C34" s="50"/>
      <c r="D34" s="43"/>
      <c r="E34" s="43"/>
    </row>
    <row r="35" spans="2:5" s="42" customFormat="1" ht="18.600000000000001" customHeight="1" x14ac:dyDescent="0.3">
      <c r="B35" s="78"/>
      <c r="C35" s="78"/>
      <c r="D35" s="78"/>
      <c r="E35" s="78"/>
    </row>
    <row r="36" spans="2:5" s="42" customFormat="1" ht="18.600000000000001" customHeight="1" x14ac:dyDescent="0.3">
      <c r="B36" s="43"/>
      <c r="C36" s="54"/>
      <c r="D36" s="43"/>
      <c r="E36" s="43"/>
    </row>
    <row r="37" spans="2:5" s="42" customFormat="1" ht="18.600000000000001" customHeight="1" x14ac:dyDescent="0.3">
      <c r="B37" s="43"/>
      <c r="C37" s="54"/>
      <c r="D37" s="43"/>
      <c r="E37" s="43"/>
    </row>
    <row r="38" spans="2:5" s="42" customFormat="1" ht="18.600000000000001" customHeight="1" x14ac:dyDescent="0.3">
      <c r="B38" s="43"/>
      <c r="C38" s="54"/>
      <c r="D38" s="43"/>
      <c r="E38" s="43"/>
    </row>
    <row r="39" spans="2:5" s="42" customFormat="1" ht="18.600000000000001" customHeight="1" x14ac:dyDescent="0.3">
      <c r="B39" s="43"/>
      <c r="C39" s="52"/>
      <c r="D39" s="43"/>
      <c r="E39" s="43"/>
    </row>
    <row r="40" spans="2:5" s="42" customFormat="1" ht="18.600000000000001" customHeight="1" x14ac:dyDescent="0.3">
      <c r="B40" s="43"/>
      <c r="C40" s="55"/>
      <c r="D40" s="43"/>
      <c r="E40" s="43"/>
    </row>
    <row r="41" spans="2:5" s="42" customFormat="1" ht="18.600000000000001" customHeight="1" x14ac:dyDescent="0.3">
      <c r="B41" s="43"/>
      <c r="C41" s="55"/>
      <c r="D41" s="43"/>
      <c r="E41" s="43"/>
    </row>
    <row r="42" spans="2:5" s="42" customFormat="1" ht="18.600000000000001" customHeight="1" x14ac:dyDescent="0.3">
      <c r="B42" s="43"/>
      <c r="C42" s="51"/>
      <c r="D42" s="43"/>
      <c r="E42" s="43"/>
    </row>
    <row r="43" spans="2:5" s="42" customFormat="1" ht="18.600000000000001" customHeight="1" x14ac:dyDescent="0.3">
      <c r="B43" s="29"/>
      <c r="C43" s="51"/>
      <c r="D43" s="43"/>
      <c r="E43" s="43"/>
    </row>
    <row r="44" spans="2:5" s="42" customFormat="1" ht="18.600000000000001" customHeight="1" x14ac:dyDescent="0.3">
      <c r="B44" s="79"/>
      <c r="C44" s="79"/>
      <c r="D44" s="79"/>
      <c r="E44" s="79"/>
    </row>
    <row r="45" spans="2:5" ht="18.600000000000001" customHeight="1" x14ac:dyDescent="0.35">
      <c r="B45" s="28"/>
      <c r="C45" s="27"/>
      <c r="D45" s="27"/>
      <c r="E45" s="27"/>
    </row>
    <row r="46" spans="2:5" ht="15" customHeight="1" x14ac:dyDescent="0.35"/>
    <row r="47" spans="2:5" ht="15" customHeight="1" x14ac:dyDescent="0.35"/>
    <row r="48" spans="2: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6" customHeight="1" x14ac:dyDescent="0.35"/>
    <row r="60" ht="15" customHeight="1" x14ac:dyDescent="0.35"/>
    <row r="61" ht="15" customHeight="1" x14ac:dyDescent="0.35"/>
  </sheetData>
  <sheetProtection algorithmName="SHA-512" hashValue="DH9SG6rbLDUQ2GP16xr9djscSZ6Y/iHKU0n/tnP9yHJ8VAIGSa0F0kNNJe+Fdtn702/a05IgL6Mxl5m18/6XcQ==" saltValue="fLGUdnAoHYqILiG7wY4o0A==" spinCount="100000" sheet="1" objects="1" selectLockedCells="1" selectUnlockedCells="1"/>
  <mergeCells count="10">
    <mergeCell ref="B26:E26"/>
    <mergeCell ref="B29:E29"/>
    <mergeCell ref="B35:E35"/>
    <mergeCell ref="B44:E44"/>
    <mergeCell ref="B13:E13"/>
    <mergeCell ref="B14:E14"/>
    <mergeCell ref="B18:E18"/>
    <mergeCell ref="B19:E19"/>
    <mergeCell ref="B20:C20"/>
    <mergeCell ref="B25:E25"/>
  </mergeCells>
  <dataValidations count="1">
    <dataValidation type="whole" allowBlank="1" showErrorMessage="1" errorTitle="Error" error="Please enter a whole number. " prompt="Please enter a whole number." sqref="C16 C22:C24" xr:uid="{74A9A7BA-4424-4702-AABF-EB8D15D62F84}">
      <formula1>0</formula1>
      <formula2>100000</formula2>
    </dataValidation>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9402E9-C2C5-43F0-A07C-AA61999648A5}">
          <x14:formula1>
            <xm:f>'NH Cost by State'!$A$2:$A$52</xm:f>
          </x14:formula1>
          <xm:sqref>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A5AA-64DD-475B-B566-3285A5CD0515}">
  <sheetPr codeName="Sheet3"/>
  <dimension ref="A1:N58"/>
  <sheetViews>
    <sheetView workbookViewId="0">
      <selection activeCell="D11" sqref="D11"/>
    </sheetView>
  </sheetViews>
  <sheetFormatPr defaultColWidth="8.6640625" defaultRowHeight="14.4" x14ac:dyDescent="0.3"/>
  <cols>
    <col min="1" max="1" width="35" style="5" bestFit="1" customWidth="1"/>
    <col min="2" max="3" width="8.6640625" style="5"/>
    <col min="4" max="4" width="14.33203125" style="5" bestFit="1" customWidth="1"/>
    <col min="5" max="9" width="8.6640625" style="5"/>
    <col min="10" max="10" width="16.33203125" style="5" bestFit="1" customWidth="1"/>
    <col min="11" max="16384" width="8.6640625" style="5"/>
  </cols>
  <sheetData>
    <row r="1" spans="1:14" x14ac:dyDescent="0.3">
      <c r="A1" s="30" t="s">
        <v>31</v>
      </c>
      <c r="D1" s="30" t="s">
        <v>32</v>
      </c>
      <c r="G1" s="30" t="s">
        <v>33</v>
      </c>
      <c r="J1" s="30" t="s">
        <v>34</v>
      </c>
      <c r="K1" s="30" t="s">
        <v>35</v>
      </c>
      <c r="M1" s="5" t="s">
        <v>36</v>
      </c>
      <c r="N1" s="5" t="s">
        <v>37</v>
      </c>
    </row>
    <row r="2" spans="1:14" x14ac:dyDescent="0.3">
      <c r="A2" s="5" t="s">
        <v>38</v>
      </c>
      <c r="B2" s="5">
        <v>0</v>
      </c>
      <c r="D2" s="31" t="s">
        <v>217</v>
      </c>
      <c r="E2" s="5">
        <v>1</v>
      </c>
      <c r="G2" s="5" t="s">
        <v>39</v>
      </c>
      <c r="H2" s="5">
        <v>0</v>
      </c>
      <c r="J2" s="5" t="s">
        <v>40</v>
      </c>
      <c r="K2" s="5" t="s">
        <v>41</v>
      </c>
      <c r="M2" s="5" t="s">
        <v>42</v>
      </c>
    </row>
    <row r="3" spans="1:14" x14ac:dyDescent="0.3">
      <c r="A3" s="5" t="s">
        <v>43</v>
      </c>
      <c r="B3" s="5">
        <v>1</v>
      </c>
      <c r="D3" s="31" t="s">
        <v>218</v>
      </c>
      <c r="E3" s="5">
        <v>2</v>
      </c>
      <c r="G3" s="5" t="s">
        <v>44</v>
      </c>
      <c r="H3" s="5">
        <v>1</v>
      </c>
      <c r="J3" s="5" t="s">
        <v>4</v>
      </c>
      <c r="K3" s="5" t="s">
        <v>45</v>
      </c>
    </row>
    <row r="4" spans="1:14" x14ac:dyDescent="0.3">
      <c r="A4" s="5" t="s">
        <v>46</v>
      </c>
      <c r="B4" s="5">
        <v>2</v>
      </c>
      <c r="D4" s="32" t="s">
        <v>219</v>
      </c>
      <c r="E4" s="5">
        <v>3</v>
      </c>
      <c r="G4" s="5" t="s">
        <v>47</v>
      </c>
      <c r="J4" s="5" t="s">
        <v>48</v>
      </c>
      <c r="K4" s="5" t="s">
        <v>49</v>
      </c>
    </row>
    <row r="5" spans="1:14" x14ac:dyDescent="0.3">
      <c r="A5" s="5" t="s">
        <v>50</v>
      </c>
      <c r="B5" s="5">
        <v>3</v>
      </c>
      <c r="D5" s="5" t="s">
        <v>47</v>
      </c>
      <c r="J5" s="5" t="s">
        <v>51</v>
      </c>
      <c r="K5" s="5" t="s">
        <v>52</v>
      </c>
    </row>
    <row r="6" spans="1:14" x14ac:dyDescent="0.3">
      <c r="A6" s="5" t="s">
        <v>47</v>
      </c>
      <c r="J6" s="5" t="s">
        <v>53</v>
      </c>
      <c r="K6" s="5" t="s">
        <v>54</v>
      </c>
    </row>
    <row r="7" spans="1:14" x14ac:dyDescent="0.3">
      <c r="J7" s="5" t="s">
        <v>55</v>
      </c>
      <c r="K7" s="5" t="s">
        <v>56</v>
      </c>
    </row>
    <row r="8" spans="1:14" x14ac:dyDescent="0.3">
      <c r="J8" s="5" t="s">
        <v>57</v>
      </c>
      <c r="K8" s="5" t="s">
        <v>58</v>
      </c>
    </row>
    <row r="9" spans="1:14" x14ac:dyDescent="0.3">
      <c r="J9" s="5" t="s">
        <v>59</v>
      </c>
      <c r="K9" s="5" t="s">
        <v>60</v>
      </c>
    </row>
    <row r="10" spans="1:14" x14ac:dyDescent="0.3">
      <c r="J10" s="5" t="s">
        <v>61</v>
      </c>
      <c r="K10" s="5" t="s">
        <v>62</v>
      </c>
    </row>
    <row r="11" spans="1:14" x14ac:dyDescent="0.3">
      <c r="J11" s="5" t="s">
        <v>63</v>
      </c>
      <c r="K11" s="5" t="s">
        <v>64</v>
      </c>
    </row>
    <row r="12" spans="1:14" x14ac:dyDescent="0.3">
      <c r="J12" s="5" t="s">
        <v>65</v>
      </c>
      <c r="K12" s="5" t="s">
        <v>66</v>
      </c>
    </row>
    <row r="13" spans="1:14" x14ac:dyDescent="0.3">
      <c r="J13" s="5" t="s">
        <v>67</v>
      </c>
      <c r="K13" s="5" t="s">
        <v>68</v>
      </c>
    </row>
    <row r="14" spans="1:14" x14ac:dyDescent="0.3">
      <c r="J14" s="5" t="s">
        <v>69</v>
      </c>
      <c r="K14" s="5" t="s">
        <v>70</v>
      </c>
    </row>
    <row r="15" spans="1:14" x14ac:dyDescent="0.3">
      <c r="J15" s="5" t="s">
        <v>71</v>
      </c>
      <c r="K15" s="5" t="s">
        <v>72</v>
      </c>
    </row>
    <row r="16" spans="1:14" x14ac:dyDescent="0.3">
      <c r="J16" s="5" t="s">
        <v>73</v>
      </c>
      <c r="K16" s="5" t="s">
        <v>74</v>
      </c>
    </row>
    <row r="17" spans="10:11" x14ac:dyDescent="0.3">
      <c r="J17" s="5" t="s">
        <v>75</v>
      </c>
      <c r="K17" s="5" t="s">
        <v>76</v>
      </c>
    </row>
    <row r="18" spans="10:11" x14ac:dyDescent="0.3">
      <c r="J18" s="5" t="s">
        <v>77</v>
      </c>
      <c r="K18" s="5" t="s">
        <v>78</v>
      </c>
    </row>
    <row r="19" spans="10:11" x14ac:dyDescent="0.3">
      <c r="J19" s="5" t="s">
        <v>79</v>
      </c>
      <c r="K19" s="5" t="s">
        <v>80</v>
      </c>
    </row>
    <row r="20" spans="10:11" x14ac:dyDescent="0.3">
      <c r="J20" s="5" t="s">
        <v>81</v>
      </c>
      <c r="K20" s="5" t="s">
        <v>82</v>
      </c>
    </row>
    <row r="21" spans="10:11" x14ac:dyDescent="0.3">
      <c r="J21" s="5" t="s">
        <v>83</v>
      </c>
      <c r="K21" s="5" t="s">
        <v>84</v>
      </c>
    </row>
    <row r="22" spans="10:11" x14ac:dyDescent="0.3">
      <c r="J22" s="5" t="s">
        <v>85</v>
      </c>
      <c r="K22" s="5" t="s">
        <v>86</v>
      </c>
    </row>
    <row r="23" spans="10:11" x14ac:dyDescent="0.3">
      <c r="J23" s="5" t="s">
        <v>87</v>
      </c>
      <c r="K23" s="5" t="s">
        <v>88</v>
      </c>
    </row>
    <row r="24" spans="10:11" x14ac:dyDescent="0.3">
      <c r="J24" s="5" t="s">
        <v>89</v>
      </c>
      <c r="K24" s="5" t="s">
        <v>90</v>
      </c>
    </row>
    <row r="25" spans="10:11" x14ac:dyDescent="0.3">
      <c r="J25" s="5" t="s">
        <v>91</v>
      </c>
      <c r="K25" s="5" t="s">
        <v>92</v>
      </c>
    </row>
    <row r="26" spans="10:11" x14ac:dyDescent="0.3">
      <c r="J26" s="5" t="s">
        <v>93</v>
      </c>
      <c r="K26" s="5" t="s">
        <v>94</v>
      </c>
    </row>
    <row r="27" spans="10:11" x14ac:dyDescent="0.3">
      <c r="J27" s="5" t="s">
        <v>95</v>
      </c>
      <c r="K27" s="5" t="s">
        <v>96</v>
      </c>
    </row>
    <row r="28" spans="10:11" x14ac:dyDescent="0.3">
      <c r="J28" s="5" t="s">
        <v>97</v>
      </c>
      <c r="K28" s="5" t="s">
        <v>98</v>
      </c>
    </row>
    <row r="29" spans="10:11" x14ac:dyDescent="0.3">
      <c r="J29" s="5" t="s">
        <v>99</v>
      </c>
      <c r="K29" s="5" t="s">
        <v>100</v>
      </c>
    </row>
    <row r="30" spans="10:11" x14ac:dyDescent="0.3">
      <c r="J30" s="5" t="s">
        <v>101</v>
      </c>
      <c r="K30" s="5" t="s">
        <v>102</v>
      </c>
    </row>
    <row r="31" spans="10:11" x14ac:dyDescent="0.3">
      <c r="J31" s="5" t="s">
        <v>103</v>
      </c>
      <c r="K31" s="5" t="s">
        <v>104</v>
      </c>
    </row>
    <row r="32" spans="10:11" x14ac:dyDescent="0.3">
      <c r="J32" s="5" t="s">
        <v>105</v>
      </c>
      <c r="K32" s="5" t="s">
        <v>106</v>
      </c>
    </row>
    <row r="33" spans="10:11" x14ac:dyDescent="0.3">
      <c r="J33" s="5" t="s">
        <v>107</v>
      </c>
      <c r="K33" s="5" t="s">
        <v>108</v>
      </c>
    </row>
    <row r="34" spans="10:11" x14ac:dyDescent="0.3">
      <c r="J34" s="5" t="s">
        <v>109</v>
      </c>
      <c r="K34" s="5" t="s">
        <v>110</v>
      </c>
    </row>
    <row r="35" spans="10:11" x14ac:dyDescent="0.3">
      <c r="J35" s="5" t="s">
        <v>111</v>
      </c>
      <c r="K35" s="5" t="s">
        <v>112</v>
      </c>
    </row>
    <row r="36" spans="10:11" x14ac:dyDescent="0.3">
      <c r="J36" s="5" t="s">
        <v>113</v>
      </c>
      <c r="K36" s="5" t="s">
        <v>114</v>
      </c>
    </row>
    <row r="37" spans="10:11" x14ac:dyDescent="0.3">
      <c r="J37" s="5" t="s">
        <v>115</v>
      </c>
      <c r="K37" s="5" t="s">
        <v>116</v>
      </c>
    </row>
    <row r="38" spans="10:11" x14ac:dyDescent="0.3">
      <c r="J38" s="5" t="s">
        <v>117</v>
      </c>
      <c r="K38" s="5" t="s">
        <v>118</v>
      </c>
    </row>
    <row r="39" spans="10:11" x14ac:dyDescent="0.3">
      <c r="J39" s="5" t="s">
        <v>119</v>
      </c>
      <c r="K39" s="5" t="s">
        <v>120</v>
      </c>
    </row>
    <row r="40" spans="10:11" x14ac:dyDescent="0.3">
      <c r="J40" s="5" t="s">
        <v>121</v>
      </c>
      <c r="K40" s="5" t="s">
        <v>122</v>
      </c>
    </row>
    <row r="41" spans="10:11" x14ac:dyDescent="0.3">
      <c r="J41" s="5" t="s">
        <v>123</v>
      </c>
      <c r="K41" s="5" t="s">
        <v>124</v>
      </c>
    </row>
    <row r="42" spans="10:11" x14ac:dyDescent="0.3">
      <c r="J42" s="5" t="s">
        <v>125</v>
      </c>
      <c r="K42" s="5" t="s">
        <v>126</v>
      </c>
    </row>
    <row r="43" spans="10:11" x14ac:dyDescent="0.3">
      <c r="J43" s="5" t="s">
        <v>127</v>
      </c>
      <c r="K43" s="5" t="s">
        <v>128</v>
      </c>
    </row>
    <row r="44" spans="10:11" x14ac:dyDescent="0.3">
      <c r="J44" s="5" t="s">
        <v>129</v>
      </c>
      <c r="K44" s="5" t="s">
        <v>130</v>
      </c>
    </row>
    <row r="45" spans="10:11" x14ac:dyDescent="0.3">
      <c r="J45" s="5" t="s">
        <v>131</v>
      </c>
      <c r="K45" s="5" t="s">
        <v>132</v>
      </c>
    </row>
    <row r="46" spans="10:11" x14ac:dyDescent="0.3">
      <c r="J46" s="5" t="s">
        <v>133</v>
      </c>
      <c r="K46" s="5" t="s">
        <v>134</v>
      </c>
    </row>
    <row r="47" spans="10:11" x14ac:dyDescent="0.3">
      <c r="J47" s="5" t="s">
        <v>135</v>
      </c>
      <c r="K47" s="5" t="s">
        <v>136</v>
      </c>
    </row>
    <row r="48" spans="10:11" x14ac:dyDescent="0.3">
      <c r="J48" s="5" t="s">
        <v>137</v>
      </c>
      <c r="K48" s="5" t="s">
        <v>138</v>
      </c>
    </row>
    <row r="49" spans="10:11" x14ac:dyDescent="0.3">
      <c r="J49" s="5" t="s">
        <v>139</v>
      </c>
      <c r="K49" s="5" t="s">
        <v>140</v>
      </c>
    </row>
    <row r="50" spans="10:11" x14ac:dyDescent="0.3">
      <c r="J50" s="5" t="s">
        <v>141</v>
      </c>
      <c r="K50" s="5" t="s">
        <v>142</v>
      </c>
    </row>
    <row r="51" spans="10:11" x14ac:dyDescent="0.3">
      <c r="J51" s="5" t="s">
        <v>143</v>
      </c>
      <c r="K51" s="5" t="s">
        <v>144</v>
      </c>
    </row>
    <row r="52" spans="10:11" x14ac:dyDescent="0.3">
      <c r="J52" s="5" t="s">
        <v>145</v>
      </c>
      <c r="K52" s="5" t="s">
        <v>146</v>
      </c>
    </row>
    <row r="53" spans="10:11" x14ac:dyDescent="0.3">
      <c r="J53" s="5" t="s">
        <v>147</v>
      </c>
      <c r="K53" s="5" t="s">
        <v>148</v>
      </c>
    </row>
    <row r="54" spans="10:11" x14ac:dyDescent="0.3">
      <c r="J54" s="5" t="s">
        <v>149</v>
      </c>
      <c r="K54" s="5" t="s">
        <v>150</v>
      </c>
    </row>
    <row r="55" spans="10:11" x14ac:dyDescent="0.3">
      <c r="J55" s="5" t="s">
        <v>151</v>
      </c>
      <c r="K55" s="5" t="s">
        <v>152</v>
      </c>
    </row>
    <row r="56" spans="10:11" x14ac:dyDescent="0.3">
      <c r="J56" s="5" t="s">
        <v>153</v>
      </c>
      <c r="K56" s="5" t="s">
        <v>154</v>
      </c>
    </row>
    <row r="57" spans="10:11" x14ac:dyDescent="0.3">
      <c r="J57" s="5" t="s">
        <v>155</v>
      </c>
      <c r="K57" s="5" t="s">
        <v>156</v>
      </c>
    </row>
    <row r="58" spans="10:11" x14ac:dyDescent="0.3">
      <c r="J58" s="5" t="s">
        <v>157</v>
      </c>
      <c r="K58" s="5" t="s">
        <v>158</v>
      </c>
    </row>
  </sheetData>
  <sheetProtection algorithmName="SHA-512" hashValue="Yby5BLRpxTMTUFNs+0uYEBNIfezums2nq5kvL44wrS7KEsOjZSeH+s7SLVY9qrZOtI7uWdHBZxfjOXyWlXAm4A==" saltValue="Ewk9ItaWsn02XvJouX7ps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00A3-9BA9-43C6-8342-B794497B9246}">
  <sheetPr codeName="Sheet4"/>
  <dimension ref="A1:O702"/>
  <sheetViews>
    <sheetView topLeftCell="B1" zoomScaleNormal="100" workbookViewId="0">
      <selection activeCell="M9" sqref="M9"/>
    </sheetView>
  </sheetViews>
  <sheetFormatPr defaultRowHeight="14.4" x14ac:dyDescent="0.3"/>
  <cols>
    <col min="2" max="2" width="10.33203125" style="4" bestFit="1" customWidth="1"/>
    <col min="3" max="3" width="18.44140625" style="4" bestFit="1" customWidth="1"/>
    <col min="4" max="4" width="11.6640625" style="4" bestFit="1" customWidth="1"/>
    <col min="5" max="5" width="11.6640625" style="4" customWidth="1"/>
    <col min="6" max="6" width="5.6640625" style="4" bestFit="1" customWidth="1"/>
    <col min="7" max="7" width="8.33203125" style="4" bestFit="1" customWidth="1"/>
    <col min="8" max="8" width="2.6640625" customWidth="1"/>
    <col min="9" max="9" width="11.5546875" bestFit="1" customWidth="1"/>
    <col min="12" max="12" width="11.6640625" bestFit="1" customWidth="1"/>
    <col min="13" max="13" width="15.6640625" bestFit="1" customWidth="1"/>
    <col min="14" max="14" width="28.6640625" bestFit="1" customWidth="1"/>
  </cols>
  <sheetData>
    <row r="1" spans="1:15" x14ac:dyDescent="0.3">
      <c r="C1" s="87" t="s">
        <v>159</v>
      </c>
      <c r="D1" s="87"/>
      <c r="E1" s="87"/>
      <c r="H1" s="2"/>
    </row>
    <row r="2" spans="1:15" s="2" customFormat="1" ht="28.8" x14ac:dyDescent="0.3">
      <c r="A2" s="2" t="s">
        <v>160</v>
      </c>
      <c r="B2" s="3" t="s">
        <v>31</v>
      </c>
      <c r="C2" s="3" t="s">
        <v>161</v>
      </c>
      <c r="D2" s="3" t="s">
        <v>162</v>
      </c>
      <c r="E2" s="3" t="s">
        <v>163</v>
      </c>
      <c r="F2" s="3" t="s">
        <v>164</v>
      </c>
      <c r="G2" s="3" t="s">
        <v>165</v>
      </c>
      <c r="I2" s="2" t="s">
        <v>166</v>
      </c>
      <c r="J2" s="2" t="s">
        <v>164</v>
      </c>
      <c r="K2" s="2" t="s">
        <v>44</v>
      </c>
      <c r="L2" s="2" t="s">
        <v>167</v>
      </c>
      <c r="M2" s="2" t="s">
        <v>168</v>
      </c>
      <c r="N2" s="2" t="s">
        <v>169</v>
      </c>
      <c r="O2" s="2" t="s">
        <v>170</v>
      </c>
    </row>
    <row r="3" spans="1:15" x14ac:dyDescent="0.3">
      <c r="A3">
        <v>1</v>
      </c>
      <c r="B3" s="4" t="str">
        <f ca="1">_xlfn.XLOOKUP(OFFSET('Survey Data'!$B$2,A3,0),Key!A$2:A$5,Key!B$2:B$5,"")</f>
        <v/>
      </c>
      <c r="C3" s="4" t="str">
        <f ca="1">_xlfn.XLOOKUP(OFFSET('Survey Data'!$C$2,A3,0),Key!$D$2:$D$4,Key!$E$2:$E$4,"")</f>
        <v/>
      </c>
      <c r="D3" s="4" t="str">
        <f ca="1">_xlfn.XLOOKUP(OFFSET('Survey Data'!$D$2,A3,0),Key!$D$2:$D$4,Key!$E$2:$E$4,"")</f>
        <v/>
      </c>
      <c r="E3" s="4" t="str">
        <f ca="1">_xlfn.XLOOKUP(OFFSET('Survey Data'!$E$2,A3,0),Key!$D$2:$D$4,Key!$E$2:$E$4,"")</f>
        <v/>
      </c>
      <c r="F3" s="4">
        <f ca="1">OFFSET('Survey Data'!$F$2,A3,0)</f>
        <v>0</v>
      </c>
      <c r="G3" s="4" t="str">
        <f ca="1">_xlfn.XLOOKUP(OFFSET('Survey Data'!$G$2,A3,0),Key!$G$2:$G$3,Key!$H$2:$H$3,"")</f>
        <v/>
      </c>
      <c r="H3" s="4" t="e">
        <f ca="1">_xlfn.XLOOKUP(OFFSET('Survey Data'!$B$2,G3,0),Key!G$2:G$5,Key!H$2:H$5,"")</f>
        <v>#VALUE!</v>
      </c>
      <c r="I3">
        <f t="shared" ref="I3:I66" ca="1" si="0">SUM(C3:E3)</f>
        <v>0</v>
      </c>
      <c r="J3">
        <f ca="1">IF(OR(F3="",F3="."),0,F3)</f>
        <v>0</v>
      </c>
      <c r="K3">
        <f ca="1">IF(G3="",1,G3)</f>
        <v>1</v>
      </c>
      <c r="L3" t="b">
        <f ca="1">OR(B3="",B3=".",I3&lt;3,I3&gt;9,J3&lt;51,J3&gt;117)</f>
        <v>1</v>
      </c>
      <c r="M3" t="str">
        <f ca="1">IF(NOT(L3),IF(I3&gt;5,1,0),"")</f>
        <v/>
      </c>
      <c r="N3" t="str">
        <f ca="1">IF(L3,"",VLOOKUP(I3,'P NH|Score'!$A$2:$G$8,2,FALSE))</f>
        <v/>
      </c>
      <c r="O3" t="str">
        <f ca="1">IF(L3,"",VLOOKUP(J3,'Survival Rates'!$A$4:$E$123,K3+4)*N3)</f>
        <v/>
      </c>
    </row>
    <row r="4" spans="1:15" x14ac:dyDescent="0.3">
      <c r="A4">
        <f>A3+1</f>
        <v>2</v>
      </c>
      <c r="B4" s="4" t="str">
        <f ca="1">_xlfn.XLOOKUP(OFFSET('Survey Data'!$B$2,A4,0),Key!A$2:A$5,Key!B$2:B$5,"")</f>
        <v/>
      </c>
      <c r="C4" s="4" t="str">
        <f ca="1">_xlfn.XLOOKUP(OFFSET('Survey Data'!$C$2,A4,0),Key!$D$2:$D$4,Key!$E$2:$E$4,"")</f>
        <v/>
      </c>
      <c r="D4" s="4" t="str">
        <f ca="1">_xlfn.XLOOKUP(OFFSET('Survey Data'!$D$2,A4,0),Key!$D$2:$D$4,Key!$E$2:$E$4,"")</f>
        <v/>
      </c>
      <c r="E4" s="4" t="str">
        <f ca="1">_xlfn.XLOOKUP(OFFSET('Survey Data'!$E$2,A4,0),Key!$D$2:$D$4,Key!$E$2:$E$4,"")</f>
        <v/>
      </c>
      <c r="F4" s="4">
        <f ca="1">OFFSET('Survey Data'!$F$2,A4,0)</f>
        <v>0</v>
      </c>
      <c r="G4" s="4" t="str">
        <f ca="1">_xlfn.XLOOKUP(OFFSET('Survey Data'!$G$2,A4,0),Key!$G$2:$G$3,Key!$H$2:$H$3,"")</f>
        <v/>
      </c>
      <c r="I4">
        <f t="shared" ca="1" si="0"/>
        <v>0</v>
      </c>
      <c r="J4">
        <f t="shared" ref="J4:J66" ca="1" si="1">IF(OR(F4="",F4="."),0,F4)</f>
        <v>0</v>
      </c>
      <c r="K4">
        <f t="shared" ref="K4:K67" ca="1" si="2">IF(G4="",1,G4)</f>
        <v>1</v>
      </c>
      <c r="L4" t="b">
        <f t="shared" ref="L4:L67" ca="1" si="3">OR(B4="",B4=".",I4&lt;3,I4&gt;9,J4&lt;51,J4&gt;117)</f>
        <v>1</v>
      </c>
      <c r="M4" t="str">
        <f t="shared" ref="M4:M66" ca="1" si="4">IF(NOT(L4),IF(I4&gt;5,1,0),"")</f>
        <v/>
      </c>
      <c r="N4" t="str">
        <f ca="1">IF(L4,"",VLOOKUP(I4,'P NH|Score'!$A$2:$G$8,2,FALSE))</f>
        <v/>
      </c>
      <c r="O4" t="str">
        <f ca="1">IF(L4,"",VLOOKUP(J4,'Survival Rates'!$A$4:$E$123,K4+4)*N4)</f>
        <v/>
      </c>
    </row>
    <row r="5" spans="1:15" x14ac:dyDescent="0.3">
      <c r="A5">
        <f t="shared" ref="A5:A68" si="5">A4+1</f>
        <v>3</v>
      </c>
      <c r="B5" s="4" t="str">
        <f ca="1">_xlfn.XLOOKUP(OFFSET('Survey Data'!$B$2,A5,0),Key!A$2:A$5,Key!B$2:B$5,"")</f>
        <v/>
      </c>
      <c r="C5" s="4" t="str">
        <f ca="1">_xlfn.XLOOKUP(OFFSET('Survey Data'!$C$2,A5,0),Key!$D$2:$D$4,Key!$E$2:$E$4,"")</f>
        <v/>
      </c>
      <c r="D5" s="4" t="str">
        <f ca="1">_xlfn.XLOOKUP(OFFSET('Survey Data'!$D$2,A5,0),Key!$D$2:$D$4,Key!$E$2:$E$4,"")</f>
        <v/>
      </c>
      <c r="E5" s="4" t="str">
        <f ca="1">_xlfn.XLOOKUP(OFFSET('Survey Data'!$E$2,A5,0),Key!$D$2:$D$4,Key!$E$2:$E$4,"")</f>
        <v/>
      </c>
      <c r="F5" s="4">
        <f ca="1">OFFSET('Survey Data'!$F$2,A5,0)</f>
        <v>0</v>
      </c>
      <c r="G5" s="4" t="str">
        <f ca="1">_xlfn.XLOOKUP(OFFSET('Survey Data'!$G$2,A5,0),Key!$G$2:$G$3,Key!$H$2:$H$3,"")</f>
        <v/>
      </c>
      <c r="I5">
        <f t="shared" ca="1" si="0"/>
        <v>0</v>
      </c>
      <c r="J5">
        <f t="shared" ca="1" si="1"/>
        <v>0</v>
      </c>
      <c r="K5">
        <f t="shared" ca="1" si="2"/>
        <v>1</v>
      </c>
      <c r="L5" t="b">
        <f t="shared" ca="1" si="3"/>
        <v>1</v>
      </c>
      <c r="M5" t="str">
        <f t="shared" ca="1" si="4"/>
        <v/>
      </c>
      <c r="N5" t="str">
        <f ca="1">IF(L5,"",VLOOKUP(I5,'P NH|Score'!$A$2:$G$8,2,FALSE))</f>
        <v/>
      </c>
      <c r="O5" t="str">
        <f ca="1">IF(L5,"",VLOOKUP(J5,'Survival Rates'!$A$4:$E$123,K5+4)*N5)</f>
        <v/>
      </c>
    </row>
    <row r="6" spans="1:15" x14ac:dyDescent="0.3">
      <c r="A6">
        <f t="shared" si="5"/>
        <v>4</v>
      </c>
      <c r="B6" s="4" t="str">
        <f ca="1">_xlfn.XLOOKUP(OFFSET('Survey Data'!$B$2,A6,0),Key!A$2:A$5,Key!B$2:B$5,"")</f>
        <v/>
      </c>
      <c r="C6" s="4" t="str">
        <f ca="1">_xlfn.XLOOKUP(OFFSET('Survey Data'!$C$2,A6,0),Key!$D$2:$D$4,Key!$E$2:$E$4,"")</f>
        <v/>
      </c>
      <c r="D6" s="4" t="str">
        <f ca="1">_xlfn.XLOOKUP(OFFSET('Survey Data'!$D$2,A6,0),Key!$D$2:$D$4,Key!$E$2:$E$4,"")</f>
        <v/>
      </c>
      <c r="E6" s="4" t="str">
        <f ca="1">_xlfn.XLOOKUP(OFFSET('Survey Data'!$E$2,A6,0),Key!$D$2:$D$4,Key!$E$2:$E$4,"")</f>
        <v/>
      </c>
      <c r="F6" s="4">
        <f ca="1">OFFSET('Survey Data'!$F$2,A6,0)</f>
        <v>0</v>
      </c>
      <c r="G6" s="4" t="str">
        <f ca="1">_xlfn.XLOOKUP(OFFSET('Survey Data'!$G$2,A6,0),Key!$G$2:$G$3,Key!$H$2:$H$3,"")</f>
        <v/>
      </c>
      <c r="I6">
        <f t="shared" ca="1" si="0"/>
        <v>0</v>
      </c>
      <c r="J6">
        <f t="shared" ca="1" si="1"/>
        <v>0</v>
      </c>
      <c r="K6">
        <f t="shared" ca="1" si="2"/>
        <v>1</v>
      </c>
      <c r="L6" t="b">
        <f t="shared" ca="1" si="3"/>
        <v>1</v>
      </c>
      <c r="M6" t="str">
        <f t="shared" ca="1" si="4"/>
        <v/>
      </c>
      <c r="N6" t="str">
        <f ca="1">IF(L6,"",VLOOKUP(I6,'P NH|Score'!$A$2:$G$8,2,FALSE))</f>
        <v/>
      </c>
      <c r="O6" t="str">
        <f ca="1">IF(L6,"",VLOOKUP(J6,'Survival Rates'!$A$4:$E$123,K6+4)*N6)</f>
        <v/>
      </c>
    </row>
    <row r="7" spans="1:15" x14ac:dyDescent="0.3">
      <c r="A7">
        <f t="shared" si="5"/>
        <v>5</v>
      </c>
      <c r="B7" s="4" t="str">
        <f ca="1">_xlfn.XLOOKUP(OFFSET('Survey Data'!$B$2,A7,0),Key!A$2:A$5,Key!B$2:B$5,"")</f>
        <v/>
      </c>
      <c r="C7" s="4" t="str">
        <f ca="1">_xlfn.XLOOKUP(OFFSET('Survey Data'!$C$2,A7,0),Key!$D$2:$D$4,Key!$E$2:$E$4,"")</f>
        <v/>
      </c>
      <c r="D7" s="4" t="str">
        <f ca="1">_xlfn.XLOOKUP(OFFSET('Survey Data'!$D$2,A7,0),Key!$D$2:$D$4,Key!$E$2:$E$4,"")</f>
        <v/>
      </c>
      <c r="E7" s="4" t="str">
        <f ca="1">_xlfn.XLOOKUP(OFFSET('Survey Data'!$E$2,A7,0),Key!$D$2:$D$4,Key!$E$2:$E$4,"")</f>
        <v/>
      </c>
      <c r="F7" s="4">
        <f ca="1">OFFSET('Survey Data'!$F$2,A7,0)</f>
        <v>0</v>
      </c>
      <c r="G7" s="4" t="str">
        <f ca="1">_xlfn.XLOOKUP(OFFSET('Survey Data'!$G$2,A7,0),Key!$G$2:$G$3,Key!$H$2:$H$3,"")</f>
        <v/>
      </c>
      <c r="I7">
        <f t="shared" ca="1" si="0"/>
        <v>0</v>
      </c>
      <c r="J7">
        <f t="shared" ca="1" si="1"/>
        <v>0</v>
      </c>
      <c r="K7">
        <f t="shared" ca="1" si="2"/>
        <v>1</v>
      </c>
      <c r="L7" t="b">
        <f t="shared" ca="1" si="3"/>
        <v>1</v>
      </c>
      <c r="M7" t="str">
        <f t="shared" ca="1" si="4"/>
        <v/>
      </c>
      <c r="N7" t="str">
        <f ca="1">IF(L7,"",VLOOKUP(I7,'P NH|Score'!$A$2:$G$8,2,FALSE))</f>
        <v/>
      </c>
      <c r="O7" t="str">
        <f ca="1">IF(L7,"",VLOOKUP(J7,'Survival Rates'!$A$4:$E$123,K7+4)*N7)</f>
        <v/>
      </c>
    </row>
    <row r="8" spans="1:15" x14ac:dyDescent="0.3">
      <c r="A8">
        <f t="shared" si="5"/>
        <v>6</v>
      </c>
      <c r="B8" s="4" t="str">
        <f ca="1">_xlfn.XLOOKUP(OFFSET('Survey Data'!$B$2,A8,0),Key!A$2:A$5,Key!B$2:B$5,"")</f>
        <v/>
      </c>
      <c r="C8" s="4" t="str">
        <f ca="1">_xlfn.XLOOKUP(OFFSET('Survey Data'!$C$2,A8,0),Key!$D$2:$D$4,Key!$E$2:$E$4,"")</f>
        <v/>
      </c>
      <c r="D8" s="4" t="str">
        <f ca="1">_xlfn.XLOOKUP(OFFSET('Survey Data'!$D$2,A8,0),Key!$D$2:$D$4,Key!$E$2:$E$4,"")</f>
        <v/>
      </c>
      <c r="E8" s="4" t="str">
        <f ca="1">_xlfn.XLOOKUP(OFFSET('Survey Data'!$E$2,A8,0),Key!$D$2:$D$4,Key!$E$2:$E$4,"")</f>
        <v/>
      </c>
      <c r="F8" s="4">
        <f ca="1">OFFSET('Survey Data'!$F$2,A8,0)</f>
        <v>0</v>
      </c>
      <c r="G8" s="4" t="str">
        <f ca="1">_xlfn.XLOOKUP(OFFSET('Survey Data'!$G$2,A8,0),Key!$G$2:$G$3,Key!$H$2:$H$3,"")</f>
        <v/>
      </c>
      <c r="I8">
        <f t="shared" ca="1" si="0"/>
        <v>0</v>
      </c>
      <c r="J8">
        <f t="shared" ca="1" si="1"/>
        <v>0</v>
      </c>
      <c r="K8">
        <f t="shared" ca="1" si="2"/>
        <v>1</v>
      </c>
      <c r="L8" t="b">
        <f t="shared" ca="1" si="3"/>
        <v>1</v>
      </c>
      <c r="M8" t="str">
        <f t="shared" ca="1" si="4"/>
        <v/>
      </c>
      <c r="N8" t="str">
        <f ca="1">IF(L8,"",VLOOKUP(I8,'P NH|Score'!$A$2:$G$8,2,FALSE))</f>
        <v/>
      </c>
      <c r="O8" t="str">
        <f ca="1">IF(L8,"",VLOOKUP(J8,'Survival Rates'!$A$4:$E$123,K8+4)*N8)</f>
        <v/>
      </c>
    </row>
    <row r="9" spans="1:15" x14ac:dyDescent="0.3">
      <c r="A9">
        <f t="shared" si="5"/>
        <v>7</v>
      </c>
      <c r="B9" s="4" t="str">
        <f ca="1">_xlfn.XLOOKUP(OFFSET('Survey Data'!$B$2,A9,0),Key!A$2:A$5,Key!B$2:B$5,"")</f>
        <v/>
      </c>
      <c r="C9" s="4" t="str">
        <f ca="1">_xlfn.XLOOKUP(OFFSET('Survey Data'!$C$2,A9,0),Key!$D$2:$D$4,Key!$E$2:$E$4,"")</f>
        <v/>
      </c>
      <c r="D9" s="4" t="str">
        <f ca="1">_xlfn.XLOOKUP(OFFSET('Survey Data'!$D$2,A9,0),Key!$D$2:$D$4,Key!$E$2:$E$4,"")</f>
        <v/>
      </c>
      <c r="E9" s="4" t="str">
        <f ca="1">_xlfn.XLOOKUP(OFFSET('Survey Data'!$E$2,A9,0),Key!$D$2:$D$4,Key!$E$2:$E$4,"")</f>
        <v/>
      </c>
      <c r="F9" s="4">
        <f ca="1">OFFSET('Survey Data'!$F$2,A9,0)</f>
        <v>0</v>
      </c>
      <c r="G9" s="4" t="str">
        <f ca="1">_xlfn.XLOOKUP(OFFSET('Survey Data'!$G$2,A9,0),Key!$G$2:$G$3,Key!$H$2:$H$3,"")</f>
        <v/>
      </c>
      <c r="I9">
        <f t="shared" ca="1" si="0"/>
        <v>0</v>
      </c>
      <c r="J9">
        <f t="shared" ca="1" si="1"/>
        <v>0</v>
      </c>
      <c r="K9">
        <f t="shared" ca="1" si="2"/>
        <v>1</v>
      </c>
      <c r="L9" t="b">
        <f t="shared" ca="1" si="3"/>
        <v>1</v>
      </c>
      <c r="M9" t="str">
        <f t="shared" ca="1" si="4"/>
        <v/>
      </c>
      <c r="N9" t="str">
        <f ca="1">IF(L9,"",VLOOKUP(I9,'P NH|Score'!$A$2:$G$8,2,FALSE))</f>
        <v/>
      </c>
      <c r="O9" t="str">
        <f ca="1">IF(L9,"",VLOOKUP(J9,'Survival Rates'!$A$4:$E$123,K9+4)*N9)</f>
        <v/>
      </c>
    </row>
    <row r="10" spans="1:15" x14ac:dyDescent="0.3">
      <c r="A10">
        <f t="shared" si="5"/>
        <v>8</v>
      </c>
      <c r="B10" s="4" t="str">
        <f ca="1">_xlfn.XLOOKUP(OFFSET('Survey Data'!$B$2,A10,0),Key!A$2:A$5,Key!B$2:B$5,"")</f>
        <v/>
      </c>
      <c r="C10" s="4" t="str">
        <f ca="1">_xlfn.XLOOKUP(OFFSET('Survey Data'!$C$2,A10,0),Key!$D$2:$D$4,Key!$E$2:$E$4,"")</f>
        <v/>
      </c>
      <c r="D10" s="4" t="str">
        <f ca="1">_xlfn.XLOOKUP(OFFSET('Survey Data'!$D$2,A10,0),Key!$D$2:$D$4,Key!$E$2:$E$4,"")</f>
        <v/>
      </c>
      <c r="E10" s="4" t="str">
        <f ca="1">_xlfn.XLOOKUP(OFFSET('Survey Data'!$E$2,A10,0),Key!$D$2:$D$4,Key!$E$2:$E$4,"")</f>
        <v/>
      </c>
      <c r="F10" s="4">
        <f ca="1">OFFSET('Survey Data'!$F$2,A10,0)</f>
        <v>0</v>
      </c>
      <c r="G10" s="4" t="str">
        <f ca="1">_xlfn.XLOOKUP(OFFSET('Survey Data'!$G$2,A10,0),Key!$G$2:$G$3,Key!$H$2:$H$3,"")</f>
        <v/>
      </c>
      <c r="I10">
        <f t="shared" ca="1" si="0"/>
        <v>0</v>
      </c>
      <c r="J10">
        <f t="shared" ca="1" si="1"/>
        <v>0</v>
      </c>
      <c r="K10">
        <f t="shared" ca="1" si="2"/>
        <v>1</v>
      </c>
      <c r="L10" t="b">
        <f t="shared" ca="1" si="3"/>
        <v>1</v>
      </c>
      <c r="M10" t="str">
        <f t="shared" ca="1" si="4"/>
        <v/>
      </c>
      <c r="N10" t="str">
        <f ca="1">IF(L10,"",VLOOKUP(I10,'P NH|Score'!$A$2:$G$8,2,FALSE))</f>
        <v/>
      </c>
      <c r="O10" t="str">
        <f ca="1">IF(L10,"",VLOOKUP(J10,'Survival Rates'!$A$4:$E$123,K10+4)*N10)</f>
        <v/>
      </c>
    </row>
    <row r="11" spans="1:15" x14ac:dyDescent="0.3">
      <c r="A11">
        <f t="shared" si="5"/>
        <v>9</v>
      </c>
      <c r="B11" s="4" t="str">
        <f ca="1">_xlfn.XLOOKUP(OFFSET('Survey Data'!$B$2,A11,0),Key!A$2:A$5,Key!B$2:B$5,"")</f>
        <v/>
      </c>
      <c r="C11" s="4" t="str">
        <f ca="1">_xlfn.XLOOKUP(OFFSET('Survey Data'!$C$2,A11,0),Key!$D$2:$D$4,Key!$E$2:$E$4,"")</f>
        <v/>
      </c>
      <c r="D11" s="4" t="str">
        <f ca="1">_xlfn.XLOOKUP(OFFSET('Survey Data'!$D$2,A11,0),Key!$D$2:$D$4,Key!$E$2:$E$4,"")</f>
        <v/>
      </c>
      <c r="E11" s="4" t="str">
        <f ca="1">_xlfn.XLOOKUP(OFFSET('Survey Data'!$E$2,A11,0),Key!$D$2:$D$4,Key!$E$2:$E$4,"")</f>
        <v/>
      </c>
      <c r="F11" s="4">
        <f ca="1">OFFSET('Survey Data'!$F$2,A11,0)</f>
        <v>0</v>
      </c>
      <c r="G11" s="4" t="str">
        <f ca="1">_xlfn.XLOOKUP(OFFSET('Survey Data'!$G$2,A11,0),Key!$G$2:$G$3,Key!$H$2:$H$3,"")</f>
        <v/>
      </c>
      <c r="I11">
        <f t="shared" ca="1" si="0"/>
        <v>0</v>
      </c>
      <c r="J11">
        <f t="shared" ca="1" si="1"/>
        <v>0</v>
      </c>
      <c r="K11">
        <f t="shared" ca="1" si="2"/>
        <v>1</v>
      </c>
      <c r="L11" t="b">
        <f t="shared" ca="1" si="3"/>
        <v>1</v>
      </c>
      <c r="M11" t="str">
        <f t="shared" ca="1" si="4"/>
        <v/>
      </c>
      <c r="N11" t="str">
        <f ca="1">IF(L11,"",VLOOKUP(I11,'P NH|Score'!$A$2:$G$8,2,FALSE))</f>
        <v/>
      </c>
      <c r="O11" t="str">
        <f ca="1">IF(L11,"",VLOOKUP(J11,'Survival Rates'!$A$4:$E$123,K11+4)*N11)</f>
        <v/>
      </c>
    </row>
    <row r="12" spans="1:15" x14ac:dyDescent="0.3">
      <c r="A12">
        <f t="shared" si="5"/>
        <v>10</v>
      </c>
      <c r="B12" s="4" t="str">
        <f ca="1">_xlfn.XLOOKUP(OFFSET('Survey Data'!$B$2,A12,0),Key!A$2:A$5,Key!B$2:B$5,"")</f>
        <v/>
      </c>
      <c r="C12" s="4" t="str">
        <f ca="1">_xlfn.XLOOKUP(OFFSET('Survey Data'!$C$2,A12,0),Key!$D$2:$D$4,Key!$E$2:$E$4,"")</f>
        <v/>
      </c>
      <c r="D12" s="4" t="str">
        <f ca="1">_xlfn.XLOOKUP(OFFSET('Survey Data'!$D$2,A12,0),Key!$D$2:$D$4,Key!$E$2:$E$4,"")</f>
        <v/>
      </c>
      <c r="E12" s="4" t="str">
        <f ca="1">_xlfn.XLOOKUP(OFFSET('Survey Data'!$E$2,A12,0),Key!$D$2:$D$4,Key!$E$2:$E$4,"")</f>
        <v/>
      </c>
      <c r="F12" s="4">
        <f ca="1">OFFSET('Survey Data'!$F$2,A12,0)</f>
        <v>0</v>
      </c>
      <c r="G12" s="4" t="str">
        <f ca="1">_xlfn.XLOOKUP(OFFSET('Survey Data'!$G$2,A12,0),Key!$G$2:$G$3,Key!$H$2:$H$3,"")</f>
        <v/>
      </c>
      <c r="I12">
        <f t="shared" ca="1" si="0"/>
        <v>0</v>
      </c>
      <c r="J12">
        <f t="shared" ca="1" si="1"/>
        <v>0</v>
      </c>
      <c r="K12">
        <f t="shared" ca="1" si="2"/>
        <v>1</v>
      </c>
      <c r="L12" t="b">
        <f t="shared" ca="1" si="3"/>
        <v>1</v>
      </c>
      <c r="M12" t="str">
        <f t="shared" ca="1" si="4"/>
        <v/>
      </c>
      <c r="N12" t="str">
        <f ca="1">IF(L12,"",VLOOKUP(I12,'P NH|Score'!$A$2:$G$8,2,FALSE))</f>
        <v/>
      </c>
      <c r="O12" t="str">
        <f ca="1">IF(L12,"",VLOOKUP(J12,'Survival Rates'!$A$4:$E$123,K12+4)*N12)</f>
        <v/>
      </c>
    </row>
    <row r="13" spans="1:15" x14ac:dyDescent="0.3">
      <c r="A13">
        <f t="shared" si="5"/>
        <v>11</v>
      </c>
      <c r="B13" s="4" t="str">
        <f ca="1">_xlfn.XLOOKUP(OFFSET('Survey Data'!$B$2,A13,0),Key!A$2:A$5,Key!B$2:B$5,"")</f>
        <v/>
      </c>
      <c r="C13" s="4" t="str">
        <f ca="1">_xlfn.XLOOKUP(OFFSET('Survey Data'!$C$2,A13,0),Key!$D$2:$D$4,Key!$E$2:$E$4,"")</f>
        <v/>
      </c>
      <c r="D13" s="4" t="str">
        <f ca="1">_xlfn.XLOOKUP(OFFSET('Survey Data'!$D$2,A13,0),Key!$D$2:$D$4,Key!$E$2:$E$4,"")</f>
        <v/>
      </c>
      <c r="E13" s="4" t="str">
        <f ca="1">_xlfn.XLOOKUP(OFFSET('Survey Data'!$E$2,A13,0),Key!$D$2:$D$4,Key!$E$2:$E$4,"")</f>
        <v/>
      </c>
      <c r="F13" s="4">
        <f ca="1">OFFSET('Survey Data'!$F$2,A13,0)</f>
        <v>0</v>
      </c>
      <c r="G13" s="4" t="str">
        <f ca="1">_xlfn.XLOOKUP(OFFSET('Survey Data'!$G$2,A13,0),Key!$G$2:$G$3,Key!$H$2:$H$3,"")</f>
        <v/>
      </c>
      <c r="I13">
        <f t="shared" ca="1" si="0"/>
        <v>0</v>
      </c>
      <c r="J13">
        <f t="shared" ca="1" si="1"/>
        <v>0</v>
      </c>
      <c r="K13">
        <f t="shared" ca="1" si="2"/>
        <v>1</v>
      </c>
      <c r="L13" t="b">
        <f t="shared" ca="1" si="3"/>
        <v>1</v>
      </c>
      <c r="M13" t="str">
        <f t="shared" ca="1" si="4"/>
        <v/>
      </c>
      <c r="N13" t="str">
        <f ca="1">IF(L13,"",VLOOKUP(I13,'P NH|Score'!$A$2:$G$8,2,FALSE))</f>
        <v/>
      </c>
      <c r="O13" t="str">
        <f ca="1">IF(L13,"",VLOOKUP(J13,'Survival Rates'!$A$4:$E$123,K13+4)*N13)</f>
        <v/>
      </c>
    </row>
    <row r="14" spans="1:15" x14ac:dyDescent="0.3">
      <c r="A14">
        <f t="shared" si="5"/>
        <v>12</v>
      </c>
      <c r="B14" s="4" t="str">
        <f ca="1">_xlfn.XLOOKUP(OFFSET('Survey Data'!$B$2,A14,0),Key!A$2:A$5,Key!B$2:B$5,"")</f>
        <v/>
      </c>
      <c r="C14" s="4" t="str">
        <f ca="1">_xlfn.XLOOKUP(OFFSET('Survey Data'!$C$2,A14,0),Key!$D$2:$D$4,Key!$E$2:$E$4,"")</f>
        <v/>
      </c>
      <c r="D14" s="4" t="str">
        <f ca="1">_xlfn.XLOOKUP(OFFSET('Survey Data'!$D$2,A14,0),Key!$D$2:$D$4,Key!$E$2:$E$4,"")</f>
        <v/>
      </c>
      <c r="E14" s="4" t="str">
        <f ca="1">_xlfn.XLOOKUP(OFFSET('Survey Data'!$E$2,A14,0),Key!$D$2:$D$4,Key!$E$2:$E$4,"")</f>
        <v/>
      </c>
      <c r="F14" s="4">
        <f ca="1">OFFSET('Survey Data'!$F$2,A14,0)</f>
        <v>0</v>
      </c>
      <c r="G14" s="4" t="str">
        <f ca="1">_xlfn.XLOOKUP(OFFSET('Survey Data'!$G$2,A14,0),Key!$G$2:$G$3,Key!$H$2:$H$3,"")</f>
        <v/>
      </c>
      <c r="I14">
        <f t="shared" ca="1" si="0"/>
        <v>0</v>
      </c>
      <c r="J14">
        <f t="shared" ca="1" si="1"/>
        <v>0</v>
      </c>
      <c r="K14">
        <f t="shared" ca="1" si="2"/>
        <v>1</v>
      </c>
      <c r="L14" t="b">
        <f t="shared" ca="1" si="3"/>
        <v>1</v>
      </c>
      <c r="M14" t="str">
        <f t="shared" ca="1" si="4"/>
        <v/>
      </c>
      <c r="N14" t="str">
        <f ca="1">IF(L14,"",VLOOKUP(I14,'P NH|Score'!$A$2:$G$8,2,FALSE))</f>
        <v/>
      </c>
      <c r="O14" t="str">
        <f ca="1">IF(L14,"",VLOOKUP(J14,'Survival Rates'!$A$4:$E$123,K14+4)*N14)</f>
        <v/>
      </c>
    </row>
    <row r="15" spans="1:15" x14ac:dyDescent="0.3">
      <c r="A15">
        <f t="shared" si="5"/>
        <v>13</v>
      </c>
      <c r="B15" s="4" t="str">
        <f ca="1">_xlfn.XLOOKUP(OFFSET('Survey Data'!$B$2,A15,0),Key!A$2:A$5,Key!B$2:B$5,"")</f>
        <v/>
      </c>
      <c r="C15" s="4" t="str">
        <f ca="1">_xlfn.XLOOKUP(OFFSET('Survey Data'!$C$2,A15,0),Key!$D$2:$D$4,Key!$E$2:$E$4,"")</f>
        <v/>
      </c>
      <c r="D15" s="4" t="str">
        <f ca="1">_xlfn.XLOOKUP(OFFSET('Survey Data'!$D$2,A15,0),Key!$D$2:$D$4,Key!$E$2:$E$4,"")</f>
        <v/>
      </c>
      <c r="E15" s="4" t="str">
        <f ca="1">_xlfn.XLOOKUP(OFFSET('Survey Data'!$E$2,A15,0),Key!$D$2:$D$4,Key!$E$2:$E$4,"")</f>
        <v/>
      </c>
      <c r="F15" s="4">
        <f ca="1">OFFSET('Survey Data'!$F$2,A15,0)</f>
        <v>0</v>
      </c>
      <c r="G15" s="4" t="str">
        <f ca="1">_xlfn.XLOOKUP(OFFSET('Survey Data'!$G$2,A15,0),Key!$G$2:$G$3,Key!$H$2:$H$3,"")</f>
        <v/>
      </c>
      <c r="I15">
        <f t="shared" ca="1" si="0"/>
        <v>0</v>
      </c>
      <c r="J15">
        <f t="shared" ca="1" si="1"/>
        <v>0</v>
      </c>
      <c r="K15">
        <f t="shared" ca="1" si="2"/>
        <v>1</v>
      </c>
      <c r="L15" t="b">
        <f t="shared" ca="1" si="3"/>
        <v>1</v>
      </c>
      <c r="M15" t="str">
        <f t="shared" ca="1" si="4"/>
        <v/>
      </c>
      <c r="N15" t="str">
        <f ca="1">IF(L15,"",VLOOKUP(I15,'P NH|Score'!$A$2:$G$8,2,FALSE))</f>
        <v/>
      </c>
      <c r="O15" t="str">
        <f ca="1">IF(L15,"",VLOOKUP(J15,'Survival Rates'!$A$4:$E$123,K15+4)*N15)</f>
        <v/>
      </c>
    </row>
    <row r="16" spans="1:15" x14ac:dyDescent="0.3">
      <c r="A16">
        <f t="shared" si="5"/>
        <v>14</v>
      </c>
      <c r="B16" s="4" t="str">
        <f ca="1">_xlfn.XLOOKUP(OFFSET('Survey Data'!$B$2,A16,0),Key!A$2:A$5,Key!B$2:B$5,"")</f>
        <v/>
      </c>
      <c r="C16" s="4" t="str">
        <f ca="1">_xlfn.XLOOKUP(OFFSET('Survey Data'!$C$2,A16,0),Key!$D$2:$D$4,Key!$E$2:$E$4,"")</f>
        <v/>
      </c>
      <c r="D16" s="4" t="str">
        <f ca="1">_xlfn.XLOOKUP(OFFSET('Survey Data'!$D$2,A16,0),Key!$D$2:$D$4,Key!$E$2:$E$4,"")</f>
        <v/>
      </c>
      <c r="E16" s="4" t="str">
        <f ca="1">_xlfn.XLOOKUP(OFFSET('Survey Data'!$E$2,A16,0),Key!$D$2:$D$4,Key!$E$2:$E$4,"")</f>
        <v/>
      </c>
      <c r="F16" s="4">
        <f ca="1">OFFSET('Survey Data'!$F$2,A16,0)</f>
        <v>0</v>
      </c>
      <c r="G16" s="4" t="str">
        <f ca="1">_xlfn.XLOOKUP(OFFSET('Survey Data'!$G$2,A16,0),Key!$G$2:$G$3,Key!$H$2:$H$3,"")</f>
        <v/>
      </c>
      <c r="I16">
        <f t="shared" ca="1" si="0"/>
        <v>0</v>
      </c>
      <c r="J16">
        <f t="shared" ca="1" si="1"/>
        <v>0</v>
      </c>
      <c r="K16">
        <f t="shared" ca="1" si="2"/>
        <v>1</v>
      </c>
      <c r="L16" t="b">
        <f t="shared" ca="1" si="3"/>
        <v>1</v>
      </c>
      <c r="M16" t="str">
        <f t="shared" ca="1" si="4"/>
        <v/>
      </c>
      <c r="N16" t="str">
        <f ca="1">IF(L16,"",VLOOKUP(I16,'P NH|Score'!$A$2:$G$8,2,FALSE))</f>
        <v/>
      </c>
      <c r="O16" t="str">
        <f ca="1">IF(L16,"",VLOOKUP(J16,'Survival Rates'!$A$4:$E$123,K16+4)*N16)</f>
        <v/>
      </c>
    </row>
    <row r="17" spans="1:15" x14ac:dyDescent="0.3">
      <c r="A17">
        <f t="shared" si="5"/>
        <v>15</v>
      </c>
      <c r="B17" s="4" t="str">
        <f ca="1">_xlfn.XLOOKUP(OFFSET('Survey Data'!$B$2,A17,0),Key!A$2:A$5,Key!B$2:B$5,"")</f>
        <v/>
      </c>
      <c r="C17" s="4" t="str">
        <f ca="1">_xlfn.XLOOKUP(OFFSET('Survey Data'!$C$2,A17,0),Key!$D$2:$D$4,Key!$E$2:$E$4,"")</f>
        <v/>
      </c>
      <c r="D17" s="4" t="str">
        <f ca="1">_xlfn.XLOOKUP(OFFSET('Survey Data'!$D$2,A17,0),Key!$D$2:$D$4,Key!$E$2:$E$4,"")</f>
        <v/>
      </c>
      <c r="E17" s="4" t="str">
        <f ca="1">_xlfn.XLOOKUP(OFFSET('Survey Data'!$E$2,A17,0),Key!$D$2:$D$4,Key!$E$2:$E$4,"")</f>
        <v/>
      </c>
      <c r="F17" s="4">
        <f ca="1">OFFSET('Survey Data'!$F$2,A17,0)</f>
        <v>0</v>
      </c>
      <c r="G17" s="4" t="str">
        <f ca="1">_xlfn.XLOOKUP(OFFSET('Survey Data'!$G$2,A17,0),Key!$G$2:$G$3,Key!$H$2:$H$3,"")</f>
        <v/>
      </c>
      <c r="I17">
        <f t="shared" ca="1" si="0"/>
        <v>0</v>
      </c>
      <c r="J17">
        <f t="shared" ca="1" si="1"/>
        <v>0</v>
      </c>
      <c r="K17">
        <f t="shared" ca="1" si="2"/>
        <v>1</v>
      </c>
      <c r="L17" t="b">
        <f t="shared" ca="1" si="3"/>
        <v>1</v>
      </c>
      <c r="M17" t="str">
        <f t="shared" ca="1" si="4"/>
        <v/>
      </c>
      <c r="N17" t="str">
        <f ca="1">IF(L17,"",VLOOKUP(I17,'P NH|Score'!$A$2:$G$8,2,FALSE))</f>
        <v/>
      </c>
      <c r="O17" t="str">
        <f ca="1">IF(L17,"",VLOOKUP(J17,'Survival Rates'!$A$4:$E$123,K17+4)*N17)</f>
        <v/>
      </c>
    </row>
    <row r="18" spans="1:15" x14ac:dyDescent="0.3">
      <c r="A18">
        <f t="shared" si="5"/>
        <v>16</v>
      </c>
      <c r="B18" s="4" t="str">
        <f ca="1">_xlfn.XLOOKUP(OFFSET('Survey Data'!$B$2,A18,0),Key!A$2:A$5,Key!B$2:B$5,"")</f>
        <v/>
      </c>
      <c r="C18" s="4" t="str">
        <f ca="1">_xlfn.XLOOKUP(OFFSET('Survey Data'!$C$2,A18,0),Key!$D$2:$D$4,Key!$E$2:$E$4,"")</f>
        <v/>
      </c>
      <c r="D18" s="4" t="str">
        <f ca="1">_xlfn.XLOOKUP(OFFSET('Survey Data'!$D$2,A18,0),Key!$D$2:$D$4,Key!$E$2:$E$4,"")</f>
        <v/>
      </c>
      <c r="E18" s="4" t="str">
        <f ca="1">_xlfn.XLOOKUP(OFFSET('Survey Data'!$E$2,A18,0),Key!$D$2:$D$4,Key!$E$2:$E$4,"")</f>
        <v/>
      </c>
      <c r="F18" s="4">
        <f ca="1">OFFSET('Survey Data'!$F$2,A18,0)</f>
        <v>0</v>
      </c>
      <c r="G18" s="4" t="str">
        <f ca="1">_xlfn.XLOOKUP(OFFSET('Survey Data'!$G$2,A18,0),Key!$G$2:$G$3,Key!$H$2:$H$3,"")</f>
        <v/>
      </c>
      <c r="I18">
        <f t="shared" ca="1" si="0"/>
        <v>0</v>
      </c>
      <c r="J18">
        <f t="shared" ca="1" si="1"/>
        <v>0</v>
      </c>
      <c r="K18">
        <f t="shared" ca="1" si="2"/>
        <v>1</v>
      </c>
      <c r="L18" t="b">
        <f t="shared" ca="1" si="3"/>
        <v>1</v>
      </c>
      <c r="M18" t="str">
        <f t="shared" ca="1" si="4"/>
        <v/>
      </c>
      <c r="N18" t="str">
        <f ca="1">IF(L18,"",VLOOKUP(I18,'P NH|Score'!$A$2:$G$8,2,FALSE))</f>
        <v/>
      </c>
      <c r="O18" t="str">
        <f ca="1">IF(L18,"",VLOOKUP(J18,'Survival Rates'!$A$4:$E$123,K18+4)*N18)</f>
        <v/>
      </c>
    </row>
    <row r="19" spans="1:15" x14ac:dyDescent="0.3">
      <c r="A19">
        <f t="shared" si="5"/>
        <v>17</v>
      </c>
      <c r="B19" s="4" t="str">
        <f ca="1">_xlfn.XLOOKUP(OFFSET('Survey Data'!$B$2,A19,0),Key!A$2:A$5,Key!B$2:B$5,"")</f>
        <v/>
      </c>
      <c r="C19" s="4" t="str">
        <f ca="1">_xlfn.XLOOKUP(OFFSET('Survey Data'!$C$2,A19,0),Key!$D$2:$D$4,Key!$E$2:$E$4,"")</f>
        <v/>
      </c>
      <c r="D19" s="4" t="str">
        <f ca="1">_xlfn.XLOOKUP(OFFSET('Survey Data'!$D$2,A19,0),Key!$D$2:$D$4,Key!$E$2:$E$4,"")</f>
        <v/>
      </c>
      <c r="E19" s="4" t="str">
        <f ca="1">_xlfn.XLOOKUP(OFFSET('Survey Data'!$E$2,A19,0),Key!$D$2:$D$4,Key!$E$2:$E$4,"")</f>
        <v/>
      </c>
      <c r="F19" s="4">
        <f ca="1">OFFSET('Survey Data'!$F$2,A19,0)</f>
        <v>0</v>
      </c>
      <c r="G19" s="4" t="str">
        <f ca="1">_xlfn.XLOOKUP(OFFSET('Survey Data'!$G$2,A19,0),Key!$G$2:$G$3,Key!$H$2:$H$3,"")</f>
        <v/>
      </c>
      <c r="I19">
        <f t="shared" ca="1" si="0"/>
        <v>0</v>
      </c>
      <c r="J19">
        <f t="shared" ca="1" si="1"/>
        <v>0</v>
      </c>
      <c r="K19">
        <f t="shared" ca="1" si="2"/>
        <v>1</v>
      </c>
      <c r="L19" t="b">
        <f t="shared" ca="1" si="3"/>
        <v>1</v>
      </c>
      <c r="M19" t="str">
        <f t="shared" ca="1" si="4"/>
        <v/>
      </c>
      <c r="N19" t="str">
        <f ca="1">IF(L19,"",VLOOKUP(I19,'P NH|Score'!$A$2:$G$8,2,FALSE))</f>
        <v/>
      </c>
      <c r="O19" t="str">
        <f ca="1">IF(L19,"",VLOOKUP(J19,'Survival Rates'!$A$4:$E$123,K19+4)*N19)</f>
        <v/>
      </c>
    </row>
    <row r="20" spans="1:15" x14ac:dyDescent="0.3">
      <c r="A20">
        <f t="shared" si="5"/>
        <v>18</v>
      </c>
      <c r="B20" s="4" t="str">
        <f ca="1">_xlfn.XLOOKUP(OFFSET('Survey Data'!$B$2,A20,0),Key!A$2:A$5,Key!B$2:B$5,"")</f>
        <v/>
      </c>
      <c r="C20" s="4" t="str">
        <f ca="1">_xlfn.XLOOKUP(OFFSET('Survey Data'!$C$2,A20,0),Key!$D$2:$D$4,Key!$E$2:$E$4,"")</f>
        <v/>
      </c>
      <c r="D20" s="4" t="str">
        <f ca="1">_xlfn.XLOOKUP(OFFSET('Survey Data'!$D$2,A20,0),Key!$D$2:$D$4,Key!$E$2:$E$4,"")</f>
        <v/>
      </c>
      <c r="E20" s="4" t="str">
        <f ca="1">_xlfn.XLOOKUP(OFFSET('Survey Data'!$E$2,A20,0),Key!$D$2:$D$4,Key!$E$2:$E$4,"")</f>
        <v/>
      </c>
      <c r="F20" s="4">
        <f ca="1">OFFSET('Survey Data'!$F$2,A20,0)</f>
        <v>0</v>
      </c>
      <c r="G20" s="4" t="str">
        <f ca="1">_xlfn.XLOOKUP(OFFSET('Survey Data'!$G$2,A20,0),Key!$G$2:$G$3,Key!$H$2:$H$3,"")</f>
        <v/>
      </c>
      <c r="I20">
        <f t="shared" ca="1" si="0"/>
        <v>0</v>
      </c>
      <c r="J20">
        <f t="shared" ca="1" si="1"/>
        <v>0</v>
      </c>
      <c r="K20">
        <f t="shared" ca="1" si="2"/>
        <v>1</v>
      </c>
      <c r="L20" t="b">
        <f t="shared" ca="1" si="3"/>
        <v>1</v>
      </c>
      <c r="M20" t="str">
        <f t="shared" ca="1" si="4"/>
        <v/>
      </c>
      <c r="N20" t="str">
        <f ca="1">IF(L20,"",VLOOKUP(I20,'P NH|Score'!$A$2:$G$8,2,FALSE))</f>
        <v/>
      </c>
      <c r="O20" t="str">
        <f ca="1">IF(L20,"",VLOOKUP(J20,'Survival Rates'!$A$4:$E$123,K20+4)*N20)</f>
        <v/>
      </c>
    </row>
    <row r="21" spans="1:15" x14ac:dyDescent="0.3">
      <c r="A21">
        <f t="shared" si="5"/>
        <v>19</v>
      </c>
      <c r="B21" s="4" t="str">
        <f ca="1">_xlfn.XLOOKUP(OFFSET('Survey Data'!$B$2,A21,0),Key!A$2:A$5,Key!B$2:B$5,"")</f>
        <v/>
      </c>
      <c r="C21" s="4" t="str">
        <f ca="1">_xlfn.XLOOKUP(OFFSET('Survey Data'!$C$2,A21,0),Key!$D$2:$D$4,Key!$E$2:$E$4,"")</f>
        <v/>
      </c>
      <c r="D21" s="4" t="str">
        <f ca="1">_xlfn.XLOOKUP(OFFSET('Survey Data'!$D$2,A21,0),Key!$D$2:$D$4,Key!$E$2:$E$4,"")</f>
        <v/>
      </c>
      <c r="E21" s="4" t="str">
        <f ca="1">_xlfn.XLOOKUP(OFFSET('Survey Data'!$E$2,A21,0),Key!$D$2:$D$4,Key!$E$2:$E$4,"")</f>
        <v/>
      </c>
      <c r="F21" s="4">
        <f ca="1">OFFSET('Survey Data'!$F$2,A21,0)</f>
        <v>0</v>
      </c>
      <c r="G21" s="4" t="str">
        <f ca="1">_xlfn.XLOOKUP(OFFSET('Survey Data'!$G$2,A21,0),Key!$G$2:$G$3,Key!$H$2:$H$3,"")</f>
        <v/>
      </c>
      <c r="I21">
        <f t="shared" ca="1" si="0"/>
        <v>0</v>
      </c>
      <c r="J21">
        <f t="shared" ca="1" si="1"/>
        <v>0</v>
      </c>
      <c r="K21">
        <f t="shared" ca="1" si="2"/>
        <v>1</v>
      </c>
      <c r="L21" t="b">
        <f t="shared" ca="1" si="3"/>
        <v>1</v>
      </c>
      <c r="M21" t="str">
        <f t="shared" ca="1" si="4"/>
        <v/>
      </c>
      <c r="N21" t="str">
        <f ca="1">IF(L21,"",VLOOKUP(I21,'P NH|Score'!$A$2:$G$8,2,FALSE))</f>
        <v/>
      </c>
      <c r="O21" t="str">
        <f ca="1">IF(L21,"",VLOOKUP(J21,'Survival Rates'!$A$4:$E$123,K21+4)*N21)</f>
        <v/>
      </c>
    </row>
    <row r="22" spans="1:15" x14ac:dyDescent="0.3">
      <c r="A22">
        <f t="shared" si="5"/>
        <v>20</v>
      </c>
      <c r="B22" s="4" t="str">
        <f ca="1">_xlfn.XLOOKUP(OFFSET('Survey Data'!$B$2,A22,0),Key!A$2:A$5,Key!B$2:B$5,"")</f>
        <v/>
      </c>
      <c r="C22" s="4" t="str">
        <f ca="1">_xlfn.XLOOKUP(OFFSET('Survey Data'!$C$2,A22,0),Key!$D$2:$D$4,Key!$E$2:$E$4,"")</f>
        <v/>
      </c>
      <c r="D22" s="4" t="str">
        <f ca="1">_xlfn.XLOOKUP(OFFSET('Survey Data'!$D$2,A22,0),Key!$D$2:$D$4,Key!$E$2:$E$4,"")</f>
        <v/>
      </c>
      <c r="E22" s="4" t="str">
        <f ca="1">_xlfn.XLOOKUP(OFFSET('Survey Data'!$E$2,A22,0),Key!$D$2:$D$4,Key!$E$2:$E$4,"")</f>
        <v/>
      </c>
      <c r="F22" s="4">
        <f ca="1">OFFSET('Survey Data'!$F$2,A22,0)</f>
        <v>0</v>
      </c>
      <c r="G22" s="4" t="str">
        <f ca="1">_xlfn.XLOOKUP(OFFSET('Survey Data'!$G$2,A22,0),Key!$G$2:$G$3,Key!$H$2:$H$3,"")</f>
        <v/>
      </c>
      <c r="I22">
        <f t="shared" ca="1" si="0"/>
        <v>0</v>
      </c>
      <c r="J22">
        <f t="shared" ca="1" si="1"/>
        <v>0</v>
      </c>
      <c r="K22">
        <f t="shared" ca="1" si="2"/>
        <v>1</v>
      </c>
      <c r="L22" t="b">
        <f t="shared" ca="1" si="3"/>
        <v>1</v>
      </c>
      <c r="M22" t="str">
        <f t="shared" ca="1" si="4"/>
        <v/>
      </c>
      <c r="N22" t="str">
        <f ca="1">IF(L22,"",VLOOKUP(I22,'P NH|Score'!$A$2:$G$8,2,FALSE))</f>
        <v/>
      </c>
      <c r="O22" t="str">
        <f ca="1">IF(L22,"",VLOOKUP(J22,'Survival Rates'!$A$4:$E$123,K22+4)*N22)</f>
        <v/>
      </c>
    </row>
    <row r="23" spans="1:15" x14ac:dyDescent="0.3">
      <c r="A23">
        <f t="shared" si="5"/>
        <v>21</v>
      </c>
      <c r="B23" s="4" t="str">
        <f ca="1">_xlfn.XLOOKUP(OFFSET('Survey Data'!$B$2,A23,0),Key!A$2:A$5,Key!B$2:B$5,"")</f>
        <v/>
      </c>
      <c r="C23" s="4" t="str">
        <f ca="1">_xlfn.XLOOKUP(OFFSET('Survey Data'!$C$2,A23,0),Key!$D$2:$D$4,Key!$E$2:$E$4,"")</f>
        <v/>
      </c>
      <c r="D23" s="4" t="str">
        <f ca="1">_xlfn.XLOOKUP(OFFSET('Survey Data'!$D$2,A23,0),Key!$D$2:$D$4,Key!$E$2:$E$4,"")</f>
        <v/>
      </c>
      <c r="E23" s="4" t="str">
        <f ca="1">_xlfn.XLOOKUP(OFFSET('Survey Data'!$E$2,A23,0),Key!$D$2:$D$4,Key!$E$2:$E$4,"")</f>
        <v/>
      </c>
      <c r="F23" s="4">
        <f ca="1">OFFSET('Survey Data'!$F$2,A23,0)</f>
        <v>0</v>
      </c>
      <c r="G23" s="4" t="str">
        <f ca="1">_xlfn.XLOOKUP(OFFSET('Survey Data'!$G$2,A23,0),Key!$G$2:$G$3,Key!$H$2:$H$3,"")</f>
        <v/>
      </c>
      <c r="I23">
        <f t="shared" ca="1" si="0"/>
        <v>0</v>
      </c>
      <c r="J23">
        <f t="shared" ca="1" si="1"/>
        <v>0</v>
      </c>
      <c r="K23">
        <f t="shared" ca="1" si="2"/>
        <v>1</v>
      </c>
      <c r="L23" t="b">
        <f t="shared" ca="1" si="3"/>
        <v>1</v>
      </c>
      <c r="M23" t="str">
        <f t="shared" ca="1" si="4"/>
        <v/>
      </c>
      <c r="N23" t="str">
        <f ca="1">IF(L23,"",VLOOKUP(I23,'P NH|Score'!$A$2:$G$8,2,FALSE))</f>
        <v/>
      </c>
      <c r="O23" t="str">
        <f ca="1">IF(L23,"",VLOOKUP(J23,'Survival Rates'!$A$4:$E$123,K23+4)*N23)</f>
        <v/>
      </c>
    </row>
    <row r="24" spans="1:15" x14ac:dyDescent="0.3">
      <c r="A24">
        <f t="shared" si="5"/>
        <v>22</v>
      </c>
      <c r="B24" s="4" t="str">
        <f ca="1">_xlfn.XLOOKUP(OFFSET('Survey Data'!$B$2,A24,0),Key!A$2:A$5,Key!B$2:B$5,"")</f>
        <v/>
      </c>
      <c r="C24" s="4" t="str">
        <f ca="1">_xlfn.XLOOKUP(OFFSET('Survey Data'!$C$2,A24,0),Key!$D$2:$D$4,Key!$E$2:$E$4,"")</f>
        <v/>
      </c>
      <c r="D24" s="4" t="str">
        <f ca="1">_xlfn.XLOOKUP(OFFSET('Survey Data'!$D$2,A24,0),Key!$D$2:$D$4,Key!$E$2:$E$4,"")</f>
        <v/>
      </c>
      <c r="E24" s="4" t="str">
        <f ca="1">_xlfn.XLOOKUP(OFFSET('Survey Data'!$E$2,A24,0),Key!$D$2:$D$4,Key!$E$2:$E$4,"")</f>
        <v/>
      </c>
      <c r="F24" s="4">
        <f ca="1">OFFSET('Survey Data'!$F$2,A24,0)</f>
        <v>0</v>
      </c>
      <c r="G24" s="4" t="str">
        <f ca="1">_xlfn.XLOOKUP(OFFSET('Survey Data'!$G$2,A24,0),Key!$G$2:$G$3,Key!$H$2:$H$3,"")</f>
        <v/>
      </c>
      <c r="I24">
        <f t="shared" ca="1" si="0"/>
        <v>0</v>
      </c>
      <c r="J24">
        <f t="shared" ca="1" si="1"/>
        <v>0</v>
      </c>
      <c r="K24">
        <f t="shared" ca="1" si="2"/>
        <v>1</v>
      </c>
      <c r="L24" t="b">
        <f t="shared" ca="1" si="3"/>
        <v>1</v>
      </c>
      <c r="M24" t="str">
        <f t="shared" ca="1" si="4"/>
        <v/>
      </c>
      <c r="N24" t="str">
        <f ca="1">IF(L24,"",VLOOKUP(I24,'P NH|Score'!$A$2:$G$8,2,FALSE))</f>
        <v/>
      </c>
      <c r="O24" t="str">
        <f ca="1">IF(L24,"",VLOOKUP(J24,'Survival Rates'!$A$4:$E$123,K24+4)*N24)</f>
        <v/>
      </c>
    </row>
    <row r="25" spans="1:15" x14ac:dyDescent="0.3">
      <c r="A25">
        <f t="shared" si="5"/>
        <v>23</v>
      </c>
      <c r="B25" s="4" t="str">
        <f ca="1">_xlfn.XLOOKUP(OFFSET('Survey Data'!$B$2,A25,0),Key!A$2:A$5,Key!B$2:B$5,"")</f>
        <v/>
      </c>
      <c r="C25" s="4" t="str">
        <f ca="1">_xlfn.XLOOKUP(OFFSET('Survey Data'!$C$2,A25,0),Key!$D$2:$D$4,Key!$E$2:$E$4,"")</f>
        <v/>
      </c>
      <c r="D25" s="4" t="str">
        <f ca="1">_xlfn.XLOOKUP(OFFSET('Survey Data'!$D$2,A25,0),Key!$D$2:$D$4,Key!$E$2:$E$4,"")</f>
        <v/>
      </c>
      <c r="E25" s="4" t="str">
        <f ca="1">_xlfn.XLOOKUP(OFFSET('Survey Data'!$E$2,A25,0),Key!$D$2:$D$4,Key!$E$2:$E$4,"")</f>
        <v/>
      </c>
      <c r="F25" s="4">
        <f ca="1">OFFSET('Survey Data'!$F$2,A25,0)</f>
        <v>0</v>
      </c>
      <c r="G25" s="4" t="str">
        <f ca="1">_xlfn.XLOOKUP(OFFSET('Survey Data'!$G$2,A25,0),Key!$G$2:$G$3,Key!$H$2:$H$3,"")</f>
        <v/>
      </c>
      <c r="I25">
        <f t="shared" ca="1" si="0"/>
        <v>0</v>
      </c>
      <c r="J25">
        <f t="shared" ca="1" si="1"/>
        <v>0</v>
      </c>
      <c r="K25">
        <f t="shared" ca="1" si="2"/>
        <v>1</v>
      </c>
      <c r="L25" t="b">
        <f t="shared" ca="1" si="3"/>
        <v>1</v>
      </c>
      <c r="M25" t="str">
        <f t="shared" ca="1" si="4"/>
        <v/>
      </c>
      <c r="N25" t="str">
        <f ca="1">IF(L25,"",VLOOKUP(I25,'P NH|Score'!$A$2:$G$8,2,FALSE))</f>
        <v/>
      </c>
      <c r="O25" t="str">
        <f ca="1">IF(L25,"",VLOOKUP(J25,'Survival Rates'!$A$4:$E$123,K25+4)*N25)</f>
        <v/>
      </c>
    </row>
    <row r="26" spans="1:15" x14ac:dyDescent="0.3">
      <c r="A26">
        <f t="shared" si="5"/>
        <v>24</v>
      </c>
      <c r="B26" s="4" t="str">
        <f ca="1">_xlfn.XLOOKUP(OFFSET('Survey Data'!$B$2,A26,0),Key!A$2:A$5,Key!B$2:B$5,"")</f>
        <v/>
      </c>
      <c r="C26" s="4" t="str">
        <f ca="1">_xlfn.XLOOKUP(OFFSET('Survey Data'!$C$2,A26,0),Key!$D$2:$D$4,Key!$E$2:$E$4,"")</f>
        <v/>
      </c>
      <c r="D26" s="4" t="str">
        <f ca="1">_xlfn.XLOOKUP(OFFSET('Survey Data'!$D$2,A26,0),Key!$D$2:$D$4,Key!$E$2:$E$4,"")</f>
        <v/>
      </c>
      <c r="E26" s="4" t="str">
        <f ca="1">_xlfn.XLOOKUP(OFFSET('Survey Data'!$E$2,A26,0),Key!$D$2:$D$4,Key!$E$2:$E$4,"")</f>
        <v/>
      </c>
      <c r="F26" s="4">
        <f ca="1">OFFSET('Survey Data'!$F$2,A26,0)</f>
        <v>0</v>
      </c>
      <c r="G26" s="4" t="str">
        <f ca="1">_xlfn.XLOOKUP(OFFSET('Survey Data'!$G$2,A26,0),Key!$G$2:$G$3,Key!$H$2:$H$3,"")</f>
        <v/>
      </c>
      <c r="I26">
        <f t="shared" ca="1" si="0"/>
        <v>0</v>
      </c>
      <c r="J26">
        <f t="shared" ca="1" si="1"/>
        <v>0</v>
      </c>
      <c r="K26">
        <f t="shared" ca="1" si="2"/>
        <v>1</v>
      </c>
      <c r="L26" t="b">
        <f t="shared" ca="1" si="3"/>
        <v>1</v>
      </c>
      <c r="M26" t="str">
        <f t="shared" ca="1" si="4"/>
        <v/>
      </c>
      <c r="N26" t="str">
        <f ca="1">IF(L26,"",VLOOKUP(I26,'P NH|Score'!$A$2:$G$8,2,FALSE))</f>
        <v/>
      </c>
      <c r="O26" t="str">
        <f ca="1">IF(L26,"",VLOOKUP(J26,'Survival Rates'!$A$4:$E$123,K26+4)*N26)</f>
        <v/>
      </c>
    </row>
    <row r="27" spans="1:15" x14ac:dyDescent="0.3">
      <c r="A27">
        <f t="shared" si="5"/>
        <v>25</v>
      </c>
      <c r="B27" s="4" t="str">
        <f ca="1">_xlfn.XLOOKUP(OFFSET('Survey Data'!$B$2,A27,0),Key!A$2:A$5,Key!B$2:B$5,"")</f>
        <v/>
      </c>
      <c r="C27" s="4" t="str">
        <f ca="1">_xlfn.XLOOKUP(OFFSET('Survey Data'!$C$2,A27,0),Key!$D$2:$D$4,Key!$E$2:$E$4,"")</f>
        <v/>
      </c>
      <c r="D27" s="4" t="str">
        <f ca="1">_xlfn.XLOOKUP(OFFSET('Survey Data'!$D$2,A27,0),Key!$D$2:$D$4,Key!$E$2:$E$4,"")</f>
        <v/>
      </c>
      <c r="E27" s="4" t="str">
        <f ca="1">_xlfn.XLOOKUP(OFFSET('Survey Data'!$E$2,A27,0),Key!$D$2:$D$4,Key!$E$2:$E$4,"")</f>
        <v/>
      </c>
      <c r="F27" s="4">
        <f ca="1">OFFSET('Survey Data'!$F$2,A27,0)</f>
        <v>0</v>
      </c>
      <c r="G27" s="4" t="str">
        <f ca="1">_xlfn.XLOOKUP(OFFSET('Survey Data'!$G$2,A27,0),Key!$G$2:$G$3,Key!$H$2:$H$3,"")</f>
        <v/>
      </c>
      <c r="I27">
        <f t="shared" ca="1" si="0"/>
        <v>0</v>
      </c>
      <c r="J27">
        <f t="shared" ca="1" si="1"/>
        <v>0</v>
      </c>
      <c r="K27">
        <f t="shared" ca="1" si="2"/>
        <v>1</v>
      </c>
      <c r="L27" t="b">
        <f t="shared" ca="1" si="3"/>
        <v>1</v>
      </c>
      <c r="M27" t="str">
        <f t="shared" ca="1" si="4"/>
        <v/>
      </c>
      <c r="N27" t="str">
        <f ca="1">IF(L27,"",VLOOKUP(I27,'P NH|Score'!$A$2:$G$8,2,FALSE))</f>
        <v/>
      </c>
      <c r="O27" t="str">
        <f ca="1">IF(L27,"",VLOOKUP(J27,'Survival Rates'!$A$4:$E$123,K27+4)*N27)</f>
        <v/>
      </c>
    </row>
    <row r="28" spans="1:15" x14ac:dyDescent="0.3">
      <c r="A28">
        <f t="shared" si="5"/>
        <v>26</v>
      </c>
      <c r="B28" s="4" t="str">
        <f ca="1">_xlfn.XLOOKUP(OFFSET('Survey Data'!$B$2,A28,0),Key!A$2:A$5,Key!B$2:B$5,"")</f>
        <v/>
      </c>
      <c r="C28" s="4" t="str">
        <f ca="1">_xlfn.XLOOKUP(OFFSET('Survey Data'!$C$2,A28,0),Key!$D$2:$D$4,Key!$E$2:$E$4,"")</f>
        <v/>
      </c>
      <c r="D28" s="4" t="str">
        <f ca="1">_xlfn.XLOOKUP(OFFSET('Survey Data'!$D$2,A28,0),Key!$D$2:$D$4,Key!$E$2:$E$4,"")</f>
        <v/>
      </c>
      <c r="E28" s="4" t="str">
        <f ca="1">_xlfn.XLOOKUP(OFFSET('Survey Data'!$E$2,A28,0),Key!$D$2:$D$4,Key!$E$2:$E$4,"")</f>
        <v/>
      </c>
      <c r="F28" s="4">
        <f ca="1">OFFSET('Survey Data'!$F$2,A28,0)</f>
        <v>0</v>
      </c>
      <c r="G28" s="4" t="str">
        <f ca="1">_xlfn.XLOOKUP(OFFSET('Survey Data'!$G$2,A28,0),Key!$G$2:$G$3,Key!$H$2:$H$3,"")</f>
        <v/>
      </c>
      <c r="I28">
        <f t="shared" ca="1" si="0"/>
        <v>0</v>
      </c>
      <c r="J28">
        <f t="shared" ca="1" si="1"/>
        <v>0</v>
      </c>
      <c r="K28">
        <f t="shared" ca="1" si="2"/>
        <v>1</v>
      </c>
      <c r="L28" t="b">
        <f t="shared" ca="1" si="3"/>
        <v>1</v>
      </c>
      <c r="M28" t="str">
        <f t="shared" ca="1" si="4"/>
        <v/>
      </c>
      <c r="N28" t="str">
        <f ca="1">IF(L28,"",VLOOKUP(I28,'P NH|Score'!$A$2:$G$8,2,FALSE))</f>
        <v/>
      </c>
      <c r="O28" t="str">
        <f ca="1">IF(L28,"",VLOOKUP(J28,'Survival Rates'!$A$4:$E$123,K28+4)*N28)</f>
        <v/>
      </c>
    </row>
    <row r="29" spans="1:15" x14ac:dyDescent="0.3">
      <c r="A29">
        <f t="shared" si="5"/>
        <v>27</v>
      </c>
      <c r="B29" s="4" t="str">
        <f ca="1">_xlfn.XLOOKUP(OFFSET('Survey Data'!$B$2,A29,0),Key!A$2:A$5,Key!B$2:B$5,"")</f>
        <v/>
      </c>
      <c r="C29" s="4" t="str">
        <f ca="1">_xlfn.XLOOKUP(OFFSET('Survey Data'!$C$2,A29,0),Key!$D$2:$D$4,Key!$E$2:$E$4,"")</f>
        <v/>
      </c>
      <c r="D29" s="4" t="str">
        <f ca="1">_xlfn.XLOOKUP(OFFSET('Survey Data'!$D$2,A29,0),Key!$D$2:$D$4,Key!$E$2:$E$4,"")</f>
        <v/>
      </c>
      <c r="E29" s="4" t="str">
        <f ca="1">_xlfn.XLOOKUP(OFFSET('Survey Data'!$E$2,A29,0),Key!$D$2:$D$4,Key!$E$2:$E$4,"")</f>
        <v/>
      </c>
      <c r="F29" s="4">
        <f ca="1">OFFSET('Survey Data'!$F$2,A29,0)</f>
        <v>0</v>
      </c>
      <c r="G29" s="4" t="str">
        <f ca="1">_xlfn.XLOOKUP(OFFSET('Survey Data'!$G$2,A29,0),Key!$G$2:$G$3,Key!$H$2:$H$3,"")</f>
        <v/>
      </c>
      <c r="I29">
        <f t="shared" ca="1" si="0"/>
        <v>0</v>
      </c>
      <c r="J29">
        <f t="shared" ca="1" si="1"/>
        <v>0</v>
      </c>
      <c r="K29">
        <f t="shared" ca="1" si="2"/>
        <v>1</v>
      </c>
      <c r="L29" t="b">
        <f t="shared" ca="1" si="3"/>
        <v>1</v>
      </c>
      <c r="M29" t="str">
        <f t="shared" ca="1" si="4"/>
        <v/>
      </c>
      <c r="N29" t="str">
        <f ca="1">IF(L29,"",VLOOKUP(I29,'P NH|Score'!$A$2:$G$8,2,FALSE))</f>
        <v/>
      </c>
      <c r="O29" t="str">
        <f ca="1">IF(L29,"",VLOOKUP(J29,'Survival Rates'!$A$4:$E$123,K29+4)*N29)</f>
        <v/>
      </c>
    </row>
    <row r="30" spans="1:15" x14ac:dyDescent="0.3">
      <c r="A30">
        <f t="shared" si="5"/>
        <v>28</v>
      </c>
      <c r="B30" s="4" t="str">
        <f ca="1">_xlfn.XLOOKUP(OFFSET('Survey Data'!$B$2,A30,0),Key!A$2:A$5,Key!B$2:B$5,"")</f>
        <v/>
      </c>
      <c r="C30" s="4" t="str">
        <f ca="1">_xlfn.XLOOKUP(OFFSET('Survey Data'!$C$2,A30,0),Key!$D$2:$D$4,Key!$E$2:$E$4,"")</f>
        <v/>
      </c>
      <c r="D30" s="4" t="str">
        <f ca="1">_xlfn.XLOOKUP(OFFSET('Survey Data'!$D$2,A30,0),Key!$D$2:$D$4,Key!$E$2:$E$4,"")</f>
        <v/>
      </c>
      <c r="E30" s="4" t="str">
        <f ca="1">_xlfn.XLOOKUP(OFFSET('Survey Data'!$E$2,A30,0),Key!$D$2:$D$4,Key!$E$2:$E$4,"")</f>
        <v/>
      </c>
      <c r="F30" s="4">
        <f ca="1">OFFSET('Survey Data'!$F$2,A30,0)</f>
        <v>0</v>
      </c>
      <c r="G30" s="4" t="str">
        <f ca="1">_xlfn.XLOOKUP(OFFSET('Survey Data'!$G$2,A30,0),Key!$G$2:$G$3,Key!$H$2:$H$3,"")</f>
        <v/>
      </c>
      <c r="I30">
        <f t="shared" ca="1" si="0"/>
        <v>0</v>
      </c>
      <c r="J30">
        <f t="shared" ca="1" si="1"/>
        <v>0</v>
      </c>
      <c r="K30">
        <f t="shared" ca="1" si="2"/>
        <v>1</v>
      </c>
      <c r="L30" t="b">
        <f t="shared" ca="1" si="3"/>
        <v>1</v>
      </c>
      <c r="M30" t="str">
        <f t="shared" ca="1" si="4"/>
        <v/>
      </c>
      <c r="N30" t="str">
        <f ca="1">IF(L30,"",VLOOKUP(I30,'P NH|Score'!$A$2:$G$8,2,FALSE))</f>
        <v/>
      </c>
      <c r="O30" t="str">
        <f ca="1">IF(L30,"",VLOOKUP(J30,'Survival Rates'!$A$4:$E$123,K30+4)*N30)</f>
        <v/>
      </c>
    </row>
    <row r="31" spans="1:15" x14ac:dyDescent="0.3">
      <c r="A31">
        <f t="shared" si="5"/>
        <v>29</v>
      </c>
      <c r="B31" s="4" t="str">
        <f ca="1">_xlfn.XLOOKUP(OFFSET('Survey Data'!$B$2,A31,0),Key!A$2:A$5,Key!B$2:B$5,"")</f>
        <v/>
      </c>
      <c r="C31" s="4" t="str">
        <f ca="1">_xlfn.XLOOKUP(OFFSET('Survey Data'!$C$2,A31,0),Key!$D$2:$D$4,Key!$E$2:$E$4,"")</f>
        <v/>
      </c>
      <c r="D31" s="4" t="str">
        <f ca="1">_xlfn.XLOOKUP(OFFSET('Survey Data'!$D$2,A31,0),Key!$D$2:$D$4,Key!$E$2:$E$4,"")</f>
        <v/>
      </c>
      <c r="E31" s="4" t="str">
        <f ca="1">_xlfn.XLOOKUP(OFFSET('Survey Data'!$E$2,A31,0),Key!$D$2:$D$4,Key!$E$2:$E$4,"")</f>
        <v/>
      </c>
      <c r="F31" s="4">
        <f ca="1">OFFSET('Survey Data'!$F$2,A31,0)</f>
        <v>0</v>
      </c>
      <c r="G31" s="4" t="str">
        <f ca="1">_xlfn.XLOOKUP(OFFSET('Survey Data'!$G$2,A31,0),Key!$G$2:$G$3,Key!$H$2:$H$3,"")</f>
        <v/>
      </c>
      <c r="I31">
        <f t="shared" ca="1" si="0"/>
        <v>0</v>
      </c>
      <c r="J31">
        <f t="shared" ca="1" si="1"/>
        <v>0</v>
      </c>
      <c r="K31">
        <f t="shared" ca="1" si="2"/>
        <v>1</v>
      </c>
      <c r="L31" t="b">
        <f t="shared" ca="1" si="3"/>
        <v>1</v>
      </c>
      <c r="M31" t="str">
        <f t="shared" ca="1" si="4"/>
        <v/>
      </c>
      <c r="N31" t="str">
        <f ca="1">IF(L31,"",VLOOKUP(I31,'P NH|Score'!$A$2:$G$8,2,FALSE))</f>
        <v/>
      </c>
      <c r="O31" t="str">
        <f ca="1">IF(L31,"",VLOOKUP(J31,'Survival Rates'!$A$4:$E$123,K31+4)*N31)</f>
        <v/>
      </c>
    </row>
    <row r="32" spans="1:15" x14ac:dyDescent="0.3">
      <c r="A32">
        <f t="shared" si="5"/>
        <v>30</v>
      </c>
      <c r="B32" s="4" t="str">
        <f ca="1">_xlfn.XLOOKUP(OFFSET('Survey Data'!$B$2,A32,0),Key!A$2:A$5,Key!B$2:B$5,"")</f>
        <v/>
      </c>
      <c r="C32" s="4" t="str">
        <f ca="1">_xlfn.XLOOKUP(OFFSET('Survey Data'!$C$2,A32,0),Key!$D$2:$D$4,Key!$E$2:$E$4,"")</f>
        <v/>
      </c>
      <c r="D32" s="4" t="str">
        <f ca="1">_xlfn.XLOOKUP(OFFSET('Survey Data'!$D$2,A32,0),Key!$D$2:$D$4,Key!$E$2:$E$4,"")</f>
        <v/>
      </c>
      <c r="E32" s="4" t="str">
        <f ca="1">_xlfn.XLOOKUP(OFFSET('Survey Data'!$E$2,A32,0),Key!$D$2:$D$4,Key!$E$2:$E$4,"")</f>
        <v/>
      </c>
      <c r="F32" s="4">
        <f ca="1">OFFSET('Survey Data'!$F$2,A32,0)</f>
        <v>0</v>
      </c>
      <c r="G32" s="4" t="str">
        <f ca="1">_xlfn.XLOOKUP(OFFSET('Survey Data'!$G$2,A32,0),Key!$G$2:$G$3,Key!$H$2:$H$3,"")</f>
        <v/>
      </c>
      <c r="I32">
        <f t="shared" ca="1" si="0"/>
        <v>0</v>
      </c>
      <c r="J32">
        <f t="shared" ca="1" si="1"/>
        <v>0</v>
      </c>
      <c r="K32">
        <f t="shared" ca="1" si="2"/>
        <v>1</v>
      </c>
      <c r="L32" t="b">
        <f t="shared" ca="1" si="3"/>
        <v>1</v>
      </c>
      <c r="M32" t="str">
        <f t="shared" ca="1" si="4"/>
        <v/>
      </c>
      <c r="N32" t="str">
        <f ca="1">IF(L32,"",VLOOKUP(I32,'P NH|Score'!$A$2:$G$8,2,FALSE))</f>
        <v/>
      </c>
      <c r="O32" t="str">
        <f ca="1">IF(L32,"",VLOOKUP(J32,'Survival Rates'!$A$4:$E$123,K32+4)*N32)</f>
        <v/>
      </c>
    </row>
    <row r="33" spans="1:15" x14ac:dyDescent="0.3">
      <c r="A33">
        <f t="shared" si="5"/>
        <v>31</v>
      </c>
      <c r="B33" s="4" t="str">
        <f ca="1">_xlfn.XLOOKUP(OFFSET('Survey Data'!$B$2,A33,0),Key!A$2:A$5,Key!B$2:B$5,"")</f>
        <v/>
      </c>
      <c r="C33" s="4" t="str">
        <f ca="1">_xlfn.XLOOKUP(OFFSET('Survey Data'!$C$2,A33,0),Key!$D$2:$D$4,Key!$E$2:$E$4,"")</f>
        <v/>
      </c>
      <c r="D33" s="4" t="str">
        <f ca="1">_xlfn.XLOOKUP(OFFSET('Survey Data'!$D$2,A33,0),Key!$D$2:$D$4,Key!$E$2:$E$4,"")</f>
        <v/>
      </c>
      <c r="E33" s="4" t="str">
        <f ca="1">_xlfn.XLOOKUP(OFFSET('Survey Data'!$E$2,A33,0),Key!$D$2:$D$4,Key!$E$2:$E$4,"")</f>
        <v/>
      </c>
      <c r="F33" s="4">
        <f ca="1">OFFSET('Survey Data'!$F$2,A33,0)</f>
        <v>0</v>
      </c>
      <c r="G33" s="4" t="str">
        <f ca="1">_xlfn.XLOOKUP(OFFSET('Survey Data'!$G$2,A33,0),Key!$G$2:$G$3,Key!$H$2:$H$3,"")</f>
        <v/>
      </c>
      <c r="I33">
        <f t="shared" ca="1" si="0"/>
        <v>0</v>
      </c>
      <c r="J33">
        <f t="shared" ca="1" si="1"/>
        <v>0</v>
      </c>
      <c r="K33">
        <f t="shared" ca="1" si="2"/>
        <v>1</v>
      </c>
      <c r="L33" t="b">
        <f t="shared" ca="1" si="3"/>
        <v>1</v>
      </c>
      <c r="M33" t="str">
        <f t="shared" ca="1" si="4"/>
        <v/>
      </c>
      <c r="N33" t="str">
        <f ca="1">IF(L33,"",VLOOKUP(I33,'P NH|Score'!$A$2:$G$8,2,FALSE))</f>
        <v/>
      </c>
      <c r="O33" t="str">
        <f ca="1">IF(L33,"",VLOOKUP(J33,'Survival Rates'!$A$4:$E$123,K33+4)*N33)</f>
        <v/>
      </c>
    </row>
    <row r="34" spans="1:15" x14ac:dyDescent="0.3">
      <c r="A34">
        <f t="shared" si="5"/>
        <v>32</v>
      </c>
      <c r="B34" s="4" t="str">
        <f ca="1">_xlfn.XLOOKUP(OFFSET('Survey Data'!$B$2,A34,0),Key!A$2:A$5,Key!B$2:B$5,"")</f>
        <v/>
      </c>
      <c r="C34" s="4" t="str">
        <f ca="1">_xlfn.XLOOKUP(OFFSET('Survey Data'!$C$2,A34,0),Key!$D$2:$D$4,Key!$E$2:$E$4,"")</f>
        <v/>
      </c>
      <c r="D34" s="4" t="str">
        <f ca="1">_xlfn.XLOOKUP(OFFSET('Survey Data'!$D$2,A34,0),Key!$D$2:$D$4,Key!$E$2:$E$4,"")</f>
        <v/>
      </c>
      <c r="E34" s="4" t="str">
        <f ca="1">_xlfn.XLOOKUP(OFFSET('Survey Data'!$E$2,A34,0),Key!$D$2:$D$4,Key!$E$2:$E$4,"")</f>
        <v/>
      </c>
      <c r="F34" s="4">
        <f ca="1">OFFSET('Survey Data'!$F$2,A34,0)</f>
        <v>0</v>
      </c>
      <c r="G34" s="4" t="str">
        <f ca="1">_xlfn.XLOOKUP(OFFSET('Survey Data'!$G$2,A34,0),Key!$G$2:$G$3,Key!$H$2:$H$3,"")</f>
        <v/>
      </c>
      <c r="I34">
        <f t="shared" ca="1" si="0"/>
        <v>0</v>
      </c>
      <c r="J34">
        <f t="shared" ca="1" si="1"/>
        <v>0</v>
      </c>
      <c r="K34">
        <f t="shared" ca="1" si="2"/>
        <v>1</v>
      </c>
      <c r="L34" t="b">
        <f t="shared" ca="1" si="3"/>
        <v>1</v>
      </c>
      <c r="M34" t="str">
        <f t="shared" ca="1" si="4"/>
        <v/>
      </c>
      <c r="N34" t="str">
        <f ca="1">IF(L34,"",VLOOKUP(I34,'P NH|Score'!$A$2:$G$8,2,FALSE))</f>
        <v/>
      </c>
      <c r="O34" t="str">
        <f ca="1">IF(L34,"",VLOOKUP(J34,'Survival Rates'!$A$4:$E$123,K34+4)*N34)</f>
        <v/>
      </c>
    </row>
    <row r="35" spans="1:15" x14ac:dyDescent="0.3">
      <c r="A35">
        <f t="shared" si="5"/>
        <v>33</v>
      </c>
      <c r="B35" s="4" t="str">
        <f ca="1">_xlfn.XLOOKUP(OFFSET('Survey Data'!$B$2,A35,0),Key!A$2:A$5,Key!B$2:B$5,"")</f>
        <v/>
      </c>
      <c r="C35" s="4" t="str">
        <f ca="1">_xlfn.XLOOKUP(OFFSET('Survey Data'!$C$2,A35,0),Key!$D$2:$D$4,Key!$E$2:$E$4,"")</f>
        <v/>
      </c>
      <c r="D35" s="4" t="str">
        <f ca="1">_xlfn.XLOOKUP(OFFSET('Survey Data'!$D$2,A35,0),Key!$D$2:$D$4,Key!$E$2:$E$4,"")</f>
        <v/>
      </c>
      <c r="E35" s="4" t="str">
        <f ca="1">_xlfn.XLOOKUP(OFFSET('Survey Data'!$E$2,A35,0),Key!$D$2:$D$4,Key!$E$2:$E$4,"")</f>
        <v/>
      </c>
      <c r="F35" s="4">
        <f ca="1">OFFSET('Survey Data'!$F$2,A35,0)</f>
        <v>0</v>
      </c>
      <c r="G35" s="4" t="str">
        <f ca="1">_xlfn.XLOOKUP(OFFSET('Survey Data'!$G$2,A35,0),Key!$G$2:$G$3,Key!$H$2:$H$3,"")</f>
        <v/>
      </c>
      <c r="I35">
        <f t="shared" ca="1" si="0"/>
        <v>0</v>
      </c>
      <c r="J35">
        <f t="shared" ca="1" si="1"/>
        <v>0</v>
      </c>
      <c r="K35">
        <f t="shared" ca="1" si="2"/>
        <v>1</v>
      </c>
      <c r="L35" t="b">
        <f t="shared" ca="1" si="3"/>
        <v>1</v>
      </c>
      <c r="M35" t="str">
        <f t="shared" ca="1" si="4"/>
        <v/>
      </c>
      <c r="N35" t="str">
        <f ca="1">IF(L35,"",VLOOKUP(I35,'P NH|Score'!$A$2:$G$8,2,FALSE))</f>
        <v/>
      </c>
      <c r="O35" t="str">
        <f ca="1">IF(L35,"",VLOOKUP(J35,'Survival Rates'!$A$4:$E$123,K35+4)*N35)</f>
        <v/>
      </c>
    </row>
    <row r="36" spans="1:15" x14ac:dyDescent="0.3">
      <c r="A36">
        <f t="shared" si="5"/>
        <v>34</v>
      </c>
      <c r="B36" s="4" t="str">
        <f ca="1">_xlfn.XLOOKUP(OFFSET('Survey Data'!$B$2,A36,0),Key!A$2:A$5,Key!B$2:B$5,"")</f>
        <v/>
      </c>
      <c r="C36" s="4" t="str">
        <f ca="1">_xlfn.XLOOKUP(OFFSET('Survey Data'!$C$2,A36,0),Key!$D$2:$D$4,Key!$E$2:$E$4,"")</f>
        <v/>
      </c>
      <c r="D36" s="4" t="str">
        <f ca="1">_xlfn.XLOOKUP(OFFSET('Survey Data'!$D$2,A36,0),Key!$D$2:$D$4,Key!$E$2:$E$4,"")</f>
        <v/>
      </c>
      <c r="E36" s="4" t="str">
        <f ca="1">_xlfn.XLOOKUP(OFFSET('Survey Data'!$E$2,A36,0),Key!$D$2:$D$4,Key!$E$2:$E$4,"")</f>
        <v/>
      </c>
      <c r="F36" s="4">
        <f ca="1">OFFSET('Survey Data'!$F$2,A36,0)</f>
        <v>0</v>
      </c>
      <c r="G36" s="4" t="str">
        <f ca="1">_xlfn.XLOOKUP(OFFSET('Survey Data'!$G$2,A36,0),Key!$G$2:$G$3,Key!$H$2:$H$3,"")</f>
        <v/>
      </c>
      <c r="I36">
        <f t="shared" ca="1" si="0"/>
        <v>0</v>
      </c>
      <c r="J36">
        <f t="shared" ca="1" si="1"/>
        <v>0</v>
      </c>
      <c r="K36">
        <f t="shared" ca="1" si="2"/>
        <v>1</v>
      </c>
      <c r="L36" t="b">
        <f t="shared" ca="1" si="3"/>
        <v>1</v>
      </c>
      <c r="M36" t="str">
        <f t="shared" ca="1" si="4"/>
        <v/>
      </c>
      <c r="N36" t="str">
        <f ca="1">IF(L36,"",VLOOKUP(I36,'P NH|Score'!$A$2:$G$8,2,FALSE))</f>
        <v/>
      </c>
      <c r="O36" t="str">
        <f ca="1">IF(L36,"",VLOOKUP(J36,'Survival Rates'!$A$4:$E$123,K36+4)*N36)</f>
        <v/>
      </c>
    </row>
    <row r="37" spans="1:15" x14ac:dyDescent="0.3">
      <c r="A37">
        <f t="shared" si="5"/>
        <v>35</v>
      </c>
      <c r="B37" s="4" t="str">
        <f ca="1">_xlfn.XLOOKUP(OFFSET('Survey Data'!$B$2,A37,0),Key!A$2:A$5,Key!B$2:B$5,"")</f>
        <v/>
      </c>
      <c r="C37" s="4" t="str">
        <f ca="1">_xlfn.XLOOKUP(OFFSET('Survey Data'!$C$2,A37,0),Key!$D$2:$D$4,Key!$E$2:$E$4,"")</f>
        <v/>
      </c>
      <c r="D37" s="4" t="str">
        <f ca="1">_xlfn.XLOOKUP(OFFSET('Survey Data'!$D$2,A37,0),Key!$D$2:$D$4,Key!$E$2:$E$4,"")</f>
        <v/>
      </c>
      <c r="E37" s="4" t="str">
        <f ca="1">_xlfn.XLOOKUP(OFFSET('Survey Data'!$E$2,A37,0),Key!$D$2:$D$4,Key!$E$2:$E$4,"")</f>
        <v/>
      </c>
      <c r="F37" s="4">
        <f ca="1">OFFSET('Survey Data'!$F$2,A37,0)</f>
        <v>0</v>
      </c>
      <c r="G37" s="4" t="str">
        <f ca="1">_xlfn.XLOOKUP(OFFSET('Survey Data'!$G$2,A37,0),Key!$G$2:$G$3,Key!$H$2:$H$3,"")</f>
        <v/>
      </c>
      <c r="I37">
        <f t="shared" ca="1" si="0"/>
        <v>0</v>
      </c>
      <c r="J37">
        <f t="shared" ca="1" si="1"/>
        <v>0</v>
      </c>
      <c r="K37">
        <f t="shared" ca="1" si="2"/>
        <v>1</v>
      </c>
      <c r="L37" t="b">
        <f t="shared" ca="1" si="3"/>
        <v>1</v>
      </c>
      <c r="M37" t="str">
        <f t="shared" ca="1" si="4"/>
        <v/>
      </c>
      <c r="N37" t="str">
        <f ca="1">IF(L37,"",VLOOKUP(I37,'P NH|Score'!$A$2:$G$8,2,FALSE))</f>
        <v/>
      </c>
      <c r="O37" t="str">
        <f ca="1">IF(L37,"",VLOOKUP(J37,'Survival Rates'!$A$4:$E$123,K37+4)*N37)</f>
        <v/>
      </c>
    </row>
    <row r="38" spans="1:15" x14ac:dyDescent="0.3">
      <c r="A38">
        <f t="shared" si="5"/>
        <v>36</v>
      </c>
      <c r="B38" s="4" t="str">
        <f ca="1">_xlfn.XLOOKUP(OFFSET('Survey Data'!$B$2,A38,0),Key!A$2:A$5,Key!B$2:B$5,"")</f>
        <v/>
      </c>
      <c r="C38" s="4" t="str">
        <f ca="1">_xlfn.XLOOKUP(OFFSET('Survey Data'!$C$2,A38,0),Key!$D$2:$D$4,Key!$E$2:$E$4,"")</f>
        <v/>
      </c>
      <c r="D38" s="4" t="str">
        <f ca="1">_xlfn.XLOOKUP(OFFSET('Survey Data'!$D$2,A38,0),Key!$D$2:$D$4,Key!$E$2:$E$4,"")</f>
        <v/>
      </c>
      <c r="E38" s="4" t="str">
        <f ca="1">_xlfn.XLOOKUP(OFFSET('Survey Data'!$E$2,A38,0),Key!$D$2:$D$4,Key!$E$2:$E$4,"")</f>
        <v/>
      </c>
      <c r="F38" s="4">
        <f ca="1">OFFSET('Survey Data'!$F$2,A38,0)</f>
        <v>0</v>
      </c>
      <c r="G38" s="4" t="str">
        <f ca="1">_xlfn.XLOOKUP(OFFSET('Survey Data'!$G$2,A38,0),Key!$G$2:$G$3,Key!$H$2:$H$3,"")</f>
        <v/>
      </c>
      <c r="I38">
        <f t="shared" ca="1" si="0"/>
        <v>0</v>
      </c>
      <c r="J38">
        <f t="shared" ca="1" si="1"/>
        <v>0</v>
      </c>
      <c r="K38">
        <f t="shared" ca="1" si="2"/>
        <v>1</v>
      </c>
      <c r="L38" t="b">
        <f t="shared" ca="1" si="3"/>
        <v>1</v>
      </c>
      <c r="M38" t="str">
        <f t="shared" ca="1" si="4"/>
        <v/>
      </c>
      <c r="N38" t="str">
        <f ca="1">IF(L38,"",VLOOKUP(I38,'P NH|Score'!$A$2:$G$8,2,FALSE))</f>
        <v/>
      </c>
      <c r="O38" t="str">
        <f ca="1">IF(L38,"",VLOOKUP(J38,'Survival Rates'!$A$4:$E$123,K38+4)*N38)</f>
        <v/>
      </c>
    </row>
    <row r="39" spans="1:15" x14ac:dyDescent="0.3">
      <c r="A39">
        <f t="shared" si="5"/>
        <v>37</v>
      </c>
      <c r="B39" s="4" t="str">
        <f ca="1">_xlfn.XLOOKUP(OFFSET('Survey Data'!$B$2,A39,0),Key!A$2:A$5,Key!B$2:B$5,"")</f>
        <v/>
      </c>
      <c r="C39" s="4" t="str">
        <f ca="1">_xlfn.XLOOKUP(OFFSET('Survey Data'!$C$2,A39,0),Key!$D$2:$D$4,Key!$E$2:$E$4,"")</f>
        <v/>
      </c>
      <c r="D39" s="4" t="str">
        <f ca="1">_xlfn.XLOOKUP(OFFSET('Survey Data'!$D$2,A39,0),Key!$D$2:$D$4,Key!$E$2:$E$4,"")</f>
        <v/>
      </c>
      <c r="E39" s="4" t="str">
        <f ca="1">_xlfn.XLOOKUP(OFFSET('Survey Data'!$E$2,A39,0),Key!$D$2:$D$4,Key!$E$2:$E$4,"")</f>
        <v/>
      </c>
      <c r="F39" s="4">
        <f ca="1">OFFSET('Survey Data'!$F$2,A39,0)</f>
        <v>0</v>
      </c>
      <c r="G39" s="4" t="str">
        <f ca="1">_xlfn.XLOOKUP(OFFSET('Survey Data'!$G$2,A39,0),Key!$G$2:$G$3,Key!$H$2:$H$3,"")</f>
        <v/>
      </c>
      <c r="I39">
        <f t="shared" ca="1" si="0"/>
        <v>0</v>
      </c>
      <c r="J39">
        <f t="shared" ca="1" si="1"/>
        <v>0</v>
      </c>
      <c r="K39">
        <f t="shared" ca="1" si="2"/>
        <v>1</v>
      </c>
      <c r="L39" t="b">
        <f t="shared" ca="1" si="3"/>
        <v>1</v>
      </c>
      <c r="M39" t="str">
        <f t="shared" ca="1" si="4"/>
        <v/>
      </c>
      <c r="N39" t="str">
        <f ca="1">IF(L39,"",VLOOKUP(I39,'P NH|Score'!$A$2:$G$8,2,FALSE))</f>
        <v/>
      </c>
      <c r="O39" t="str">
        <f ca="1">IF(L39,"",VLOOKUP(J39,'Survival Rates'!$A$4:$E$123,K39+4)*N39)</f>
        <v/>
      </c>
    </row>
    <row r="40" spans="1:15" x14ac:dyDescent="0.3">
      <c r="A40">
        <f t="shared" si="5"/>
        <v>38</v>
      </c>
      <c r="B40" s="4" t="str">
        <f ca="1">_xlfn.XLOOKUP(OFFSET('Survey Data'!$B$2,A40,0),Key!A$2:A$5,Key!B$2:B$5,"")</f>
        <v/>
      </c>
      <c r="C40" s="4" t="str">
        <f ca="1">_xlfn.XLOOKUP(OFFSET('Survey Data'!$C$2,A40,0),Key!$D$2:$D$4,Key!$E$2:$E$4,"")</f>
        <v/>
      </c>
      <c r="D40" s="4" t="str">
        <f ca="1">_xlfn.XLOOKUP(OFFSET('Survey Data'!$D$2,A40,0),Key!$D$2:$D$4,Key!$E$2:$E$4,"")</f>
        <v/>
      </c>
      <c r="E40" s="4" t="str">
        <f ca="1">_xlfn.XLOOKUP(OFFSET('Survey Data'!$E$2,A40,0),Key!$D$2:$D$4,Key!$E$2:$E$4,"")</f>
        <v/>
      </c>
      <c r="F40" s="4">
        <f ca="1">OFFSET('Survey Data'!$F$2,A40,0)</f>
        <v>0</v>
      </c>
      <c r="G40" s="4" t="str">
        <f ca="1">_xlfn.XLOOKUP(OFFSET('Survey Data'!$G$2,A40,0),Key!$G$2:$G$3,Key!$H$2:$H$3,"")</f>
        <v/>
      </c>
      <c r="I40">
        <f t="shared" ca="1" si="0"/>
        <v>0</v>
      </c>
      <c r="J40">
        <f t="shared" ca="1" si="1"/>
        <v>0</v>
      </c>
      <c r="K40">
        <f t="shared" ca="1" si="2"/>
        <v>1</v>
      </c>
      <c r="L40" t="b">
        <f t="shared" ca="1" si="3"/>
        <v>1</v>
      </c>
      <c r="M40" t="str">
        <f t="shared" ca="1" si="4"/>
        <v/>
      </c>
      <c r="N40" t="str">
        <f ca="1">IF(L40,"",VLOOKUP(I40,'P NH|Score'!$A$2:$G$8,2,FALSE))</f>
        <v/>
      </c>
      <c r="O40" t="str">
        <f ca="1">IF(L40,"",VLOOKUP(J40,'Survival Rates'!$A$4:$E$123,K40+4)*N40)</f>
        <v/>
      </c>
    </row>
    <row r="41" spans="1:15" x14ac:dyDescent="0.3">
      <c r="A41">
        <f t="shared" si="5"/>
        <v>39</v>
      </c>
      <c r="B41" s="4" t="str">
        <f ca="1">_xlfn.XLOOKUP(OFFSET('Survey Data'!$B$2,A41,0),Key!A$2:A$5,Key!B$2:B$5,"")</f>
        <v/>
      </c>
      <c r="C41" s="4" t="str">
        <f ca="1">_xlfn.XLOOKUP(OFFSET('Survey Data'!$C$2,A41,0),Key!$D$2:$D$4,Key!$E$2:$E$4,"")</f>
        <v/>
      </c>
      <c r="D41" s="4" t="str">
        <f ca="1">_xlfn.XLOOKUP(OFFSET('Survey Data'!$D$2,A41,0),Key!$D$2:$D$4,Key!$E$2:$E$4,"")</f>
        <v/>
      </c>
      <c r="E41" s="4" t="str">
        <f ca="1">_xlfn.XLOOKUP(OFFSET('Survey Data'!$E$2,A41,0),Key!$D$2:$D$4,Key!$E$2:$E$4,"")</f>
        <v/>
      </c>
      <c r="F41" s="4">
        <f ca="1">OFFSET('Survey Data'!$F$2,A41,0)</f>
        <v>0</v>
      </c>
      <c r="G41" s="4" t="str">
        <f ca="1">_xlfn.XLOOKUP(OFFSET('Survey Data'!$G$2,A41,0),Key!$G$2:$G$3,Key!$H$2:$H$3,"")</f>
        <v/>
      </c>
      <c r="I41">
        <f t="shared" ca="1" si="0"/>
        <v>0</v>
      </c>
      <c r="J41">
        <f t="shared" ca="1" si="1"/>
        <v>0</v>
      </c>
      <c r="K41">
        <f t="shared" ca="1" si="2"/>
        <v>1</v>
      </c>
      <c r="L41" t="b">
        <f t="shared" ca="1" si="3"/>
        <v>1</v>
      </c>
      <c r="M41" t="str">
        <f t="shared" ca="1" si="4"/>
        <v/>
      </c>
      <c r="N41" t="str">
        <f ca="1">IF(L41,"",VLOOKUP(I41,'P NH|Score'!$A$2:$G$8,2,FALSE))</f>
        <v/>
      </c>
      <c r="O41" t="str">
        <f ca="1">IF(L41,"",VLOOKUP(J41,'Survival Rates'!$A$4:$E$123,K41+4)*N41)</f>
        <v/>
      </c>
    </row>
    <row r="42" spans="1:15" x14ac:dyDescent="0.3">
      <c r="A42">
        <f t="shared" si="5"/>
        <v>40</v>
      </c>
      <c r="B42" s="4" t="str">
        <f ca="1">_xlfn.XLOOKUP(OFFSET('Survey Data'!$B$2,A42,0),Key!A$2:A$5,Key!B$2:B$5,"")</f>
        <v/>
      </c>
      <c r="C42" s="4" t="str">
        <f ca="1">_xlfn.XLOOKUP(OFFSET('Survey Data'!$C$2,A42,0),Key!$D$2:$D$4,Key!$E$2:$E$4,"")</f>
        <v/>
      </c>
      <c r="D42" s="4" t="str">
        <f ca="1">_xlfn.XLOOKUP(OFFSET('Survey Data'!$D$2,A42,0),Key!$D$2:$D$4,Key!$E$2:$E$4,"")</f>
        <v/>
      </c>
      <c r="E42" s="4" t="str">
        <f ca="1">_xlfn.XLOOKUP(OFFSET('Survey Data'!$E$2,A42,0),Key!$D$2:$D$4,Key!$E$2:$E$4,"")</f>
        <v/>
      </c>
      <c r="F42" s="4">
        <f ca="1">OFFSET('Survey Data'!$F$2,A42,0)</f>
        <v>0</v>
      </c>
      <c r="G42" s="4" t="str">
        <f ca="1">_xlfn.XLOOKUP(OFFSET('Survey Data'!$G$2,A42,0),Key!$G$2:$G$3,Key!$H$2:$H$3,"")</f>
        <v/>
      </c>
      <c r="I42">
        <f t="shared" ca="1" si="0"/>
        <v>0</v>
      </c>
      <c r="J42">
        <f t="shared" ca="1" si="1"/>
        <v>0</v>
      </c>
      <c r="K42">
        <f t="shared" ca="1" si="2"/>
        <v>1</v>
      </c>
      <c r="L42" t="b">
        <f t="shared" ca="1" si="3"/>
        <v>1</v>
      </c>
      <c r="M42" t="str">
        <f t="shared" ca="1" si="4"/>
        <v/>
      </c>
      <c r="N42" t="str">
        <f ca="1">IF(L42,"",VLOOKUP(I42,'P NH|Score'!$A$2:$G$8,2,FALSE))</f>
        <v/>
      </c>
      <c r="O42" t="str">
        <f ca="1">IF(L42,"",VLOOKUP(J42,'Survival Rates'!$A$4:$E$123,K42+4)*N42)</f>
        <v/>
      </c>
    </row>
    <row r="43" spans="1:15" x14ac:dyDescent="0.3">
      <c r="A43">
        <f t="shared" si="5"/>
        <v>41</v>
      </c>
      <c r="B43" s="4" t="str">
        <f ca="1">_xlfn.XLOOKUP(OFFSET('Survey Data'!$B$2,A43,0),Key!A$2:A$5,Key!B$2:B$5,"")</f>
        <v/>
      </c>
      <c r="C43" s="4" t="str">
        <f ca="1">_xlfn.XLOOKUP(OFFSET('Survey Data'!$C$2,A43,0),Key!$D$2:$D$4,Key!$E$2:$E$4,"")</f>
        <v/>
      </c>
      <c r="D43" s="4" t="str">
        <f ca="1">_xlfn.XLOOKUP(OFFSET('Survey Data'!$D$2,A43,0),Key!$D$2:$D$4,Key!$E$2:$E$4,"")</f>
        <v/>
      </c>
      <c r="E43" s="4" t="str">
        <f ca="1">_xlfn.XLOOKUP(OFFSET('Survey Data'!$E$2,A43,0),Key!$D$2:$D$4,Key!$E$2:$E$4,"")</f>
        <v/>
      </c>
      <c r="F43" s="4">
        <f ca="1">OFFSET('Survey Data'!$F$2,A43,0)</f>
        <v>0</v>
      </c>
      <c r="G43" s="4" t="str">
        <f ca="1">_xlfn.XLOOKUP(OFFSET('Survey Data'!$G$2,A43,0),Key!$G$2:$G$3,Key!$H$2:$H$3,"")</f>
        <v/>
      </c>
      <c r="I43">
        <f t="shared" ca="1" si="0"/>
        <v>0</v>
      </c>
      <c r="J43">
        <f t="shared" ca="1" si="1"/>
        <v>0</v>
      </c>
      <c r="K43">
        <f t="shared" ca="1" si="2"/>
        <v>1</v>
      </c>
      <c r="L43" t="b">
        <f t="shared" ca="1" si="3"/>
        <v>1</v>
      </c>
      <c r="M43" t="str">
        <f t="shared" ca="1" si="4"/>
        <v/>
      </c>
      <c r="N43" t="str">
        <f ca="1">IF(L43,"",VLOOKUP(I43,'P NH|Score'!$A$2:$G$8,2,FALSE))</f>
        <v/>
      </c>
      <c r="O43" t="str">
        <f ca="1">IF(L43,"",VLOOKUP(J43,'Survival Rates'!$A$4:$E$123,K43+4)*N43)</f>
        <v/>
      </c>
    </row>
    <row r="44" spans="1:15" x14ac:dyDescent="0.3">
      <c r="A44">
        <f t="shared" si="5"/>
        <v>42</v>
      </c>
      <c r="B44" s="4" t="str">
        <f ca="1">_xlfn.XLOOKUP(OFFSET('Survey Data'!$B$2,A44,0),Key!A$2:A$5,Key!B$2:B$5,"")</f>
        <v/>
      </c>
      <c r="C44" s="4" t="str">
        <f ca="1">_xlfn.XLOOKUP(OFFSET('Survey Data'!$C$2,A44,0),Key!$D$2:$D$4,Key!$E$2:$E$4,"")</f>
        <v/>
      </c>
      <c r="D44" s="4" t="str">
        <f ca="1">_xlfn.XLOOKUP(OFFSET('Survey Data'!$D$2,A44,0),Key!$D$2:$D$4,Key!$E$2:$E$4,"")</f>
        <v/>
      </c>
      <c r="E44" s="4" t="str">
        <f ca="1">_xlfn.XLOOKUP(OFFSET('Survey Data'!$E$2,A44,0),Key!$D$2:$D$4,Key!$E$2:$E$4,"")</f>
        <v/>
      </c>
      <c r="F44" s="4">
        <f ca="1">OFFSET('Survey Data'!$F$2,A44,0)</f>
        <v>0</v>
      </c>
      <c r="G44" s="4" t="str">
        <f ca="1">_xlfn.XLOOKUP(OFFSET('Survey Data'!$G$2,A44,0),Key!$G$2:$G$3,Key!$H$2:$H$3,"")</f>
        <v/>
      </c>
      <c r="I44">
        <f t="shared" ca="1" si="0"/>
        <v>0</v>
      </c>
      <c r="J44">
        <f t="shared" ca="1" si="1"/>
        <v>0</v>
      </c>
      <c r="K44">
        <f t="shared" ca="1" si="2"/>
        <v>1</v>
      </c>
      <c r="L44" t="b">
        <f t="shared" ca="1" si="3"/>
        <v>1</v>
      </c>
      <c r="M44" t="str">
        <f t="shared" ca="1" si="4"/>
        <v/>
      </c>
      <c r="N44" t="str">
        <f ca="1">IF(L44,"",VLOOKUP(I44,'P NH|Score'!$A$2:$G$8,2,FALSE))</f>
        <v/>
      </c>
      <c r="O44" t="str">
        <f ca="1">IF(L44,"",VLOOKUP(J44,'Survival Rates'!$A$4:$E$123,K44+4)*N44)</f>
        <v/>
      </c>
    </row>
    <row r="45" spans="1:15" x14ac:dyDescent="0.3">
      <c r="A45">
        <f t="shared" si="5"/>
        <v>43</v>
      </c>
      <c r="B45" s="4" t="str">
        <f ca="1">_xlfn.XLOOKUP(OFFSET('Survey Data'!$B$2,A45,0),Key!A$2:A$5,Key!B$2:B$5,"")</f>
        <v/>
      </c>
      <c r="C45" s="4" t="str">
        <f ca="1">_xlfn.XLOOKUP(OFFSET('Survey Data'!$C$2,A45,0),Key!$D$2:$D$4,Key!$E$2:$E$4,"")</f>
        <v/>
      </c>
      <c r="D45" s="4" t="str">
        <f ca="1">_xlfn.XLOOKUP(OFFSET('Survey Data'!$D$2,A45,0),Key!$D$2:$D$4,Key!$E$2:$E$4,"")</f>
        <v/>
      </c>
      <c r="E45" s="4" t="str">
        <f ca="1">_xlfn.XLOOKUP(OFFSET('Survey Data'!$E$2,A45,0),Key!$D$2:$D$4,Key!$E$2:$E$4,"")</f>
        <v/>
      </c>
      <c r="F45" s="4">
        <f ca="1">OFFSET('Survey Data'!$F$2,A45,0)</f>
        <v>0</v>
      </c>
      <c r="G45" s="4" t="str">
        <f ca="1">_xlfn.XLOOKUP(OFFSET('Survey Data'!$G$2,A45,0),Key!$G$2:$G$3,Key!$H$2:$H$3,"")</f>
        <v/>
      </c>
      <c r="I45">
        <f t="shared" ca="1" si="0"/>
        <v>0</v>
      </c>
      <c r="J45">
        <f t="shared" ca="1" si="1"/>
        <v>0</v>
      </c>
      <c r="K45">
        <f t="shared" ca="1" si="2"/>
        <v>1</v>
      </c>
      <c r="L45" t="b">
        <f t="shared" ca="1" si="3"/>
        <v>1</v>
      </c>
      <c r="M45" t="str">
        <f t="shared" ca="1" si="4"/>
        <v/>
      </c>
      <c r="N45" t="str">
        <f ca="1">IF(L45,"",VLOOKUP(I45,'P NH|Score'!$A$2:$G$8,2,FALSE))</f>
        <v/>
      </c>
      <c r="O45" t="str">
        <f ca="1">IF(L45,"",VLOOKUP(J45,'Survival Rates'!$A$4:$E$123,K45+4)*N45)</f>
        <v/>
      </c>
    </row>
    <row r="46" spans="1:15" x14ac:dyDescent="0.3">
      <c r="A46">
        <f t="shared" si="5"/>
        <v>44</v>
      </c>
      <c r="B46" s="4" t="str">
        <f ca="1">_xlfn.XLOOKUP(OFFSET('Survey Data'!$B$2,A46,0),Key!A$2:A$5,Key!B$2:B$5,"")</f>
        <v/>
      </c>
      <c r="C46" s="4" t="str">
        <f ca="1">_xlfn.XLOOKUP(OFFSET('Survey Data'!$C$2,A46,0),Key!$D$2:$D$4,Key!$E$2:$E$4,"")</f>
        <v/>
      </c>
      <c r="D46" s="4" t="str">
        <f ca="1">_xlfn.XLOOKUP(OFFSET('Survey Data'!$D$2,A46,0),Key!$D$2:$D$4,Key!$E$2:$E$4,"")</f>
        <v/>
      </c>
      <c r="E46" s="4" t="str">
        <f ca="1">_xlfn.XLOOKUP(OFFSET('Survey Data'!$E$2,A46,0),Key!$D$2:$D$4,Key!$E$2:$E$4,"")</f>
        <v/>
      </c>
      <c r="F46" s="4">
        <f ca="1">OFFSET('Survey Data'!$F$2,A46,0)</f>
        <v>0</v>
      </c>
      <c r="G46" s="4" t="str">
        <f ca="1">_xlfn.XLOOKUP(OFFSET('Survey Data'!$G$2,A46,0),Key!$G$2:$G$3,Key!$H$2:$H$3,"")</f>
        <v/>
      </c>
      <c r="I46">
        <f t="shared" ca="1" si="0"/>
        <v>0</v>
      </c>
      <c r="J46">
        <f t="shared" ca="1" si="1"/>
        <v>0</v>
      </c>
      <c r="K46">
        <f t="shared" ca="1" si="2"/>
        <v>1</v>
      </c>
      <c r="L46" t="b">
        <f t="shared" ca="1" si="3"/>
        <v>1</v>
      </c>
      <c r="M46" t="str">
        <f t="shared" ca="1" si="4"/>
        <v/>
      </c>
      <c r="N46" t="str">
        <f ca="1">IF(L46,"",VLOOKUP(I46,'P NH|Score'!$A$2:$G$8,2,FALSE))</f>
        <v/>
      </c>
      <c r="O46" t="str">
        <f ca="1">IF(L46,"",VLOOKUP(J46,'Survival Rates'!$A$4:$E$123,K46+4)*N46)</f>
        <v/>
      </c>
    </row>
    <row r="47" spans="1:15" x14ac:dyDescent="0.3">
      <c r="A47">
        <f t="shared" si="5"/>
        <v>45</v>
      </c>
      <c r="B47" s="4" t="str">
        <f ca="1">_xlfn.XLOOKUP(OFFSET('Survey Data'!$B$2,A47,0),Key!A$2:A$5,Key!B$2:B$5,"")</f>
        <v/>
      </c>
      <c r="C47" s="4" t="str">
        <f ca="1">_xlfn.XLOOKUP(OFFSET('Survey Data'!$C$2,A47,0),Key!$D$2:$D$4,Key!$E$2:$E$4,"")</f>
        <v/>
      </c>
      <c r="D47" s="4" t="str">
        <f ca="1">_xlfn.XLOOKUP(OFFSET('Survey Data'!$D$2,A47,0),Key!$D$2:$D$4,Key!$E$2:$E$4,"")</f>
        <v/>
      </c>
      <c r="E47" s="4" t="str">
        <f ca="1">_xlfn.XLOOKUP(OFFSET('Survey Data'!$E$2,A47,0),Key!$D$2:$D$4,Key!$E$2:$E$4,"")</f>
        <v/>
      </c>
      <c r="F47" s="4">
        <f ca="1">OFFSET('Survey Data'!$F$2,A47,0)</f>
        <v>0</v>
      </c>
      <c r="G47" s="4" t="str">
        <f ca="1">_xlfn.XLOOKUP(OFFSET('Survey Data'!$G$2,A47,0),Key!$G$2:$G$3,Key!$H$2:$H$3,"")</f>
        <v/>
      </c>
      <c r="I47">
        <f t="shared" ca="1" si="0"/>
        <v>0</v>
      </c>
      <c r="J47">
        <f t="shared" ca="1" si="1"/>
        <v>0</v>
      </c>
      <c r="K47">
        <f t="shared" ca="1" si="2"/>
        <v>1</v>
      </c>
      <c r="L47" t="b">
        <f t="shared" ca="1" si="3"/>
        <v>1</v>
      </c>
      <c r="M47" t="str">
        <f t="shared" ca="1" si="4"/>
        <v/>
      </c>
      <c r="N47" t="str">
        <f ca="1">IF(L47,"",VLOOKUP(I47,'P NH|Score'!$A$2:$G$8,2,FALSE))</f>
        <v/>
      </c>
      <c r="O47" t="str">
        <f ca="1">IF(L47,"",VLOOKUP(J47,'Survival Rates'!$A$4:$E$123,K47+4)*N47)</f>
        <v/>
      </c>
    </row>
    <row r="48" spans="1:15" x14ac:dyDescent="0.3">
      <c r="A48">
        <f t="shared" si="5"/>
        <v>46</v>
      </c>
      <c r="B48" s="4" t="str">
        <f ca="1">_xlfn.XLOOKUP(OFFSET('Survey Data'!$B$2,A48,0),Key!A$2:A$5,Key!B$2:B$5,"")</f>
        <v/>
      </c>
      <c r="C48" s="4" t="str">
        <f ca="1">_xlfn.XLOOKUP(OFFSET('Survey Data'!$C$2,A48,0),Key!$D$2:$D$4,Key!$E$2:$E$4,"")</f>
        <v/>
      </c>
      <c r="D48" s="4" t="str">
        <f ca="1">_xlfn.XLOOKUP(OFFSET('Survey Data'!$D$2,A48,0),Key!$D$2:$D$4,Key!$E$2:$E$4,"")</f>
        <v/>
      </c>
      <c r="E48" s="4" t="str">
        <f ca="1">_xlfn.XLOOKUP(OFFSET('Survey Data'!$E$2,A48,0),Key!$D$2:$D$4,Key!$E$2:$E$4,"")</f>
        <v/>
      </c>
      <c r="F48" s="4">
        <f ca="1">OFFSET('Survey Data'!$F$2,A48,0)</f>
        <v>0</v>
      </c>
      <c r="G48" s="4" t="str">
        <f ca="1">_xlfn.XLOOKUP(OFFSET('Survey Data'!$G$2,A48,0),Key!$G$2:$G$3,Key!$H$2:$H$3,"")</f>
        <v/>
      </c>
      <c r="I48">
        <f t="shared" ca="1" si="0"/>
        <v>0</v>
      </c>
      <c r="J48">
        <f t="shared" ca="1" si="1"/>
        <v>0</v>
      </c>
      <c r="K48">
        <f t="shared" ca="1" si="2"/>
        <v>1</v>
      </c>
      <c r="L48" t="b">
        <f t="shared" ca="1" si="3"/>
        <v>1</v>
      </c>
      <c r="M48" t="str">
        <f t="shared" ca="1" si="4"/>
        <v/>
      </c>
      <c r="N48" t="str">
        <f ca="1">IF(L48,"",VLOOKUP(I48,'P NH|Score'!$A$2:$G$8,2,FALSE))</f>
        <v/>
      </c>
      <c r="O48" t="str">
        <f ca="1">IF(L48,"",VLOOKUP(J48,'Survival Rates'!$A$4:$E$123,K48+4)*N48)</f>
        <v/>
      </c>
    </row>
    <row r="49" spans="1:15" x14ac:dyDescent="0.3">
      <c r="A49">
        <f t="shared" si="5"/>
        <v>47</v>
      </c>
      <c r="B49" s="4" t="str">
        <f ca="1">_xlfn.XLOOKUP(OFFSET('Survey Data'!$B$2,A49,0),Key!A$2:A$5,Key!B$2:B$5,"")</f>
        <v/>
      </c>
      <c r="C49" s="4" t="str">
        <f ca="1">_xlfn.XLOOKUP(OFFSET('Survey Data'!$C$2,A49,0),Key!$D$2:$D$4,Key!$E$2:$E$4,"")</f>
        <v/>
      </c>
      <c r="D49" s="4" t="str">
        <f ca="1">_xlfn.XLOOKUP(OFFSET('Survey Data'!$D$2,A49,0),Key!$D$2:$D$4,Key!$E$2:$E$4,"")</f>
        <v/>
      </c>
      <c r="E49" s="4" t="str">
        <f ca="1">_xlfn.XLOOKUP(OFFSET('Survey Data'!$E$2,A49,0),Key!$D$2:$D$4,Key!$E$2:$E$4,"")</f>
        <v/>
      </c>
      <c r="F49" s="4">
        <f ca="1">OFFSET('Survey Data'!$F$2,A49,0)</f>
        <v>0</v>
      </c>
      <c r="G49" s="4" t="str">
        <f ca="1">_xlfn.XLOOKUP(OFFSET('Survey Data'!$G$2,A49,0),Key!$G$2:$G$3,Key!$H$2:$H$3,"")</f>
        <v/>
      </c>
      <c r="I49">
        <f t="shared" ca="1" si="0"/>
        <v>0</v>
      </c>
      <c r="J49">
        <f t="shared" ca="1" si="1"/>
        <v>0</v>
      </c>
      <c r="K49">
        <f t="shared" ca="1" si="2"/>
        <v>1</v>
      </c>
      <c r="L49" t="b">
        <f t="shared" ca="1" si="3"/>
        <v>1</v>
      </c>
      <c r="M49" t="str">
        <f t="shared" ca="1" si="4"/>
        <v/>
      </c>
      <c r="N49" t="str">
        <f ca="1">IF(L49,"",VLOOKUP(I49,'P NH|Score'!$A$2:$G$8,2,FALSE))</f>
        <v/>
      </c>
      <c r="O49" t="str">
        <f ca="1">IF(L49,"",VLOOKUP(J49,'Survival Rates'!$A$4:$E$123,K49+4)*N49)</f>
        <v/>
      </c>
    </row>
    <row r="50" spans="1:15" x14ac:dyDescent="0.3">
      <c r="A50">
        <f t="shared" si="5"/>
        <v>48</v>
      </c>
      <c r="B50" s="4" t="str">
        <f ca="1">_xlfn.XLOOKUP(OFFSET('Survey Data'!$B$2,A50,0),Key!A$2:A$5,Key!B$2:B$5,"")</f>
        <v/>
      </c>
      <c r="C50" s="4" t="str">
        <f ca="1">_xlfn.XLOOKUP(OFFSET('Survey Data'!$C$2,A50,0),Key!$D$2:$D$4,Key!$E$2:$E$4,"")</f>
        <v/>
      </c>
      <c r="D50" s="4" t="str">
        <f ca="1">_xlfn.XLOOKUP(OFFSET('Survey Data'!$D$2,A50,0),Key!$D$2:$D$4,Key!$E$2:$E$4,"")</f>
        <v/>
      </c>
      <c r="E50" s="4" t="str">
        <f ca="1">_xlfn.XLOOKUP(OFFSET('Survey Data'!$E$2,A50,0),Key!$D$2:$D$4,Key!$E$2:$E$4,"")</f>
        <v/>
      </c>
      <c r="F50" s="4">
        <f ca="1">OFFSET('Survey Data'!$F$2,A50,0)</f>
        <v>0</v>
      </c>
      <c r="G50" s="4" t="str">
        <f ca="1">_xlfn.XLOOKUP(OFFSET('Survey Data'!$G$2,A50,0),Key!$G$2:$G$3,Key!$H$2:$H$3,"")</f>
        <v/>
      </c>
      <c r="I50">
        <f t="shared" ca="1" si="0"/>
        <v>0</v>
      </c>
      <c r="J50">
        <f t="shared" ca="1" si="1"/>
        <v>0</v>
      </c>
      <c r="K50">
        <f t="shared" ca="1" si="2"/>
        <v>1</v>
      </c>
      <c r="L50" t="b">
        <f t="shared" ca="1" si="3"/>
        <v>1</v>
      </c>
      <c r="M50" t="str">
        <f t="shared" ca="1" si="4"/>
        <v/>
      </c>
      <c r="N50" t="str">
        <f ca="1">IF(L50,"",VLOOKUP(I50,'P NH|Score'!$A$2:$G$8,2,FALSE))</f>
        <v/>
      </c>
      <c r="O50" t="str">
        <f ca="1">IF(L50,"",VLOOKUP(J50,'Survival Rates'!$A$4:$E$123,K50+4)*N50)</f>
        <v/>
      </c>
    </row>
    <row r="51" spans="1:15" x14ac:dyDescent="0.3">
      <c r="A51">
        <f t="shared" si="5"/>
        <v>49</v>
      </c>
      <c r="B51" s="4" t="str">
        <f ca="1">_xlfn.XLOOKUP(OFFSET('Survey Data'!$B$2,A51,0),Key!A$2:A$5,Key!B$2:B$5,"")</f>
        <v/>
      </c>
      <c r="C51" s="4" t="str">
        <f ca="1">_xlfn.XLOOKUP(OFFSET('Survey Data'!$C$2,A51,0),Key!$D$2:$D$4,Key!$E$2:$E$4,"")</f>
        <v/>
      </c>
      <c r="D51" s="4" t="str">
        <f ca="1">_xlfn.XLOOKUP(OFFSET('Survey Data'!$D$2,A51,0),Key!$D$2:$D$4,Key!$E$2:$E$4,"")</f>
        <v/>
      </c>
      <c r="E51" s="4" t="str">
        <f ca="1">_xlfn.XLOOKUP(OFFSET('Survey Data'!$E$2,A51,0),Key!$D$2:$D$4,Key!$E$2:$E$4,"")</f>
        <v/>
      </c>
      <c r="F51" s="4">
        <f ca="1">OFFSET('Survey Data'!$F$2,A51,0)</f>
        <v>0</v>
      </c>
      <c r="G51" s="4" t="str">
        <f ca="1">_xlfn.XLOOKUP(OFFSET('Survey Data'!$G$2,A51,0),Key!$G$2:$G$3,Key!$H$2:$H$3,"")</f>
        <v/>
      </c>
      <c r="I51">
        <f t="shared" ca="1" si="0"/>
        <v>0</v>
      </c>
      <c r="J51">
        <f t="shared" ca="1" si="1"/>
        <v>0</v>
      </c>
      <c r="K51">
        <f t="shared" ca="1" si="2"/>
        <v>1</v>
      </c>
      <c r="L51" t="b">
        <f t="shared" ca="1" si="3"/>
        <v>1</v>
      </c>
      <c r="M51" t="str">
        <f t="shared" ca="1" si="4"/>
        <v/>
      </c>
      <c r="N51" t="str">
        <f ca="1">IF(L51,"",VLOOKUP(I51,'P NH|Score'!$A$2:$G$8,2,FALSE))</f>
        <v/>
      </c>
      <c r="O51" t="str">
        <f ca="1">IF(L51,"",VLOOKUP(J51,'Survival Rates'!$A$4:$E$123,K51+4)*N51)</f>
        <v/>
      </c>
    </row>
    <row r="52" spans="1:15" x14ac:dyDescent="0.3">
      <c r="A52">
        <f t="shared" si="5"/>
        <v>50</v>
      </c>
      <c r="B52" s="4" t="str">
        <f ca="1">_xlfn.XLOOKUP(OFFSET('Survey Data'!$B$2,A52,0),Key!A$2:A$5,Key!B$2:B$5,"")</f>
        <v/>
      </c>
      <c r="C52" s="4" t="str">
        <f ca="1">_xlfn.XLOOKUP(OFFSET('Survey Data'!$C$2,A52,0),Key!$D$2:$D$4,Key!$E$2:$E$4,"")</f>
        <v/>
      </c>
      <c r="D52" s="4" t="str">
        <f ca="1">_xlfn.XLOOKUP(OFFSET('Survey Data'!$D$2,A52,0),Key!$D$2:$D$4,Key!$E$2:$E$4,"")</f>
        <v/>
      </c>
      <c r="E52" s="4" t="str">
        <f ca="1">_xlfn.XLOOKUP(OFFSET('Survey Data'!$E$2,A52,0),Key!$D$2:$D$4,Key!$E$2:$E$4,"")</f>
        <v/>
      </c>
      <c r="F52" s="4">
        <f ca="1">OFFSET('Survey Data'!$F$2,A52,0)</f>
        <v>0</v>
      </c>
      <c r="G52" s="4" t="str">
        <f ca="1">_xlfn.XLOOKUP(OFFSET('Survey Data'!$G$2,A52,0),Key!$G$2:$G$3,Key!$H$2:$H$3,"")</f>
        <v/>
      </c>
      <c r="I52">
        <f t="shared" ca="1" si="0"/>
        <v>0</v>
      </c>
      <c r="J52">
        <f t="shared" ca="1" si="1"/>
        <v>0</v>
      </c>
      <c r="K52">
        <f t="shared" ca="1" si="2"/>
        <v>1</v>
      </c>
      <c r="L52" t="b">
        <f t="shared" ca="1" si="3"/>
        <v>1</v>
      </c>
      <c r="M52" t="str">
        <f t="shared" ca="1" si="4"/>
        <v/>
      </c>
      <c r="N52" t="str">
        <f ca="1">IF(L52,"",VLOOKUP(I52,'P NH|Score'!$A$2:$G$8,2,FALSE))</f>
        <v/>
      </c>
      <c r="O52" t="str">
        <f ca="1">IF(L52,"",VLOOKUP(J52,'Survival Rates'!$A$4:$E$123,K52+4)*N52)</f>
        <v/>
      </c>
    </row>
    <row r="53" spans="1:15" x14ac:dyDescent="0.3">
      <c r="A53">
        <f t="shared" si="5"/>
        <v>51</v>
      </c>
      <c r="B53" s="4" t="str">
        <f ca="1">_xlfn.XLOOKUP(OFFSET('Survey Data'!$B$2,A53,0),Key!A$2:A$5,Key!B$2:B$5,"")</f>
        <v/>
      </c>
      <c r="C53" s="4" t="str">
        <f ca="1">_xlfn.XLOOKUP(OFFSET('Survey Data'!$C$2,A53,0),Key!$D$2:$D$4,Key!$E$2:$E$4,"")</f>
        <v/>
      </c>
      <c r="D53" s="4" t="str">
        <f ca="1">_xlfn.XLOOKUP(OFFSET('Survey Data'!$D$2,A53,0),Key!$D$2:$D$4,Key!$E$2:$E$4,"")</f>
        <v/>
      </c>
      <c r="E53" s="4" t="str">
        <f ca="1">_xlfn.XLOOKUP(OFFSET('Survey Data'!$E$2,A53,0),Key!$D$2:$D$4,Key!$E$2:$E$4,"")</f>
        <v/>
      </c>
      <c r="F53" s="4">
        <f ca="1">OFFSET('Survey Data'!$F$2,A53,0)</f>
        <v>0</v>
      </c>
      <c r="G53" s="4" t="str">
        <f ca="1">_xlfn.XLOOKUP(OFFSET('Survey Data'!$G$2,A53,0),Key!$G$2:$G$3,Key!$H$2:$H$3,"")</f>
        <v/>
      </c>
      <c r="I53">
        <f t="shared" ca="1" si="0"/>
        <v>0</v>
      </c>
      <c r="J53">
        <f t="shared" ca="1" si="1"/>
        <v>0</v>
      </c>
      <c r="K53">
        <f t="shared" ca="1" si="2"/>
        <v>1</v>
      </c>
      <c r="L53" t="b">
        <f t="shared" ca="1" si="3"/>
        <v>1</v>
      </c>
      <c r="M53" t="str">
        <f t="shared" ca="1" si="4"/>
        <v/>
      </c>
      <c r="N53" t="str">
        <f ca="1">IF(L53,"",VLOOKUP(I53,'P NH|Score'!$A$2:$G$8,2,FALSE))</f>
        <v/>
      </c>
      <c r="O53" t="str">
        <f ca="1">IF(L53,"",VLOOKUP(J53,'Survival Rates'!$A$4:$E$123,K53+4)*N53)</f>
        <v/>
      </c>
    </row>
    <row r="54" spans="1:15" x14ac:dyDescent="0.3">
      <c r="A54">
        <f t="shared" si="5"/>
        <v>52</v>
      </c>
      <c r="B54" s="4" t="str">
        <f ca="1">_xlfn.XLOOKUP(OFFSET('Survey Data'!$B$2,A54,0),Key!A$2:A$5,Key!B$2:B$5,"")</f>
        <v/>
      </c>
      <c r="C54" s="4" t="str">
        <f ca="1">_xlfn.XLOOKUP(OFFSET('Survey Data'!$C$2,A54,0),Key!$D$2:$D$4,Key!$E$2:$E$4,"")</f>
        <v/>
      </c>
      <c r="D54" s="4" t="str">
        <f ca="1">_xlfn.XLOOKUP(OFFSET('Survey Data'!$D$2,A54,0),Key!$D$2:$D$4,Key!$E$2:$E$4,"")</f>
        <v/>
      </c>
      <c r="E54" s="4" t="str">
        <f ca="1">_xlfn.XLOOKUP(OFFSET('Survey Data'!$E$2,A54,0),Key!$D$2:$D$4,Key!$E$2:$E$4,"")</f>
        <v/>
      </c>
      <c r="F54" s="4">
        <f ca="1">OFFSET('Survey Data'!$F$2,A54,0)</f>
        <v>0</v>
      </c>
      <c r="G54" s="4" t="str">
        <f ca="1">_xlfn.XLOOKUP(OFFSET('Survey Data'!$G$2,A54,0),Key!$G$2:$G$3,Key!$H$2:$H$3,"")</f>
        <v/>
      </c>
      <c r="I54">
        <f t="shared" ca="1" si="0"/>
        <v>0</v>
      </c>
      <c r="J54">
        <f t="shared" ca="1" si="1"/>
        <v>0</v>
      </c>
      <c r="K54">
        <f t="shared" ca="1" si="2"/>
        <v>1</v>
      </c>
      <c r="L54" t="b">
        <f t="shared" ca="1" si="3"/>
        <v>1</v>
      </c>
      <c r="M54" t="str">
        <f t="shared" ca="1" si="4"/>
        <v/>
      </c>
      <c r="N54" t="str">
        <f ca="1">IF(L54,"",VLOOKUP(I54,'P NH|Score'!$A$2:$G$8,2,FALSE))</f>
        <v/>
      </c>
      <c r="O54" t="str">
        <f ca="1">IF(L54,"",VLOOKUP(J54,'Survival Rates'!$A$4:$E$123,K54+4)*N54)</f>
        <v/>
      </c>
    </row>
    <row r="55" spans="1:15" x14ac:dyDescent="0.3">
      <c r="A55">
        <f t="shared" si="5"/>
        <v>53</v>
      </c>
      <c r="B55" s="4" t="str">
        <f ca="1">_xlfn.XLOOKUP(OFFSET('Survey Data'!$B$2,A55,0),Key!A$2:A$5,Key!B$2:B$5,"")</f>
        <v/>
      </c>
      <c r="C55" s="4" t="str">
        <f ca="1">_xlfn.XLOOKUP(OFFSET('Survey Data'!$C$2,A55,0),Key!$D$2:$D$4,Key!$E$2:$E$4,"")</f>
        <v/>
      </c>
      <c r="D55" s="4" t="str">
        <f ca="1">_xlfn.XLOOKUP(OFFSET('Survey Data'!$D$2,A55,0),Key!$D$2:$D$4,Key!$E$2:$E$4,"")</f>
        <v/>
      </c>
      <c r="E55" s="4" t="str">
        <f ca="1">_xlfn.XLOOKUP(OFFSET('Survey Data'!$E$2,A55,0),Key!$D$2:$D$4,Key!$E$2:$E$4,"")</f>
        <v/>
      </c>
      <c r="F55" s="4">
        <f ca="1">OFFSET('Survey Data'!$F$2,A55,0)</f>
        <v>0</v>
      </c>
      <c r="G55" s="4" t="str">
        <f ca="1">_xlfn.XLOOKUP(OFFSET('Survey Data'!$G$2,A55,0),Key!$G$2:$G$3,Key!$H$2:$H$3,"")</f>
        <v/>
      </c>
      <c r="I55">
        <f t="shared" ca="1" si="0"/>
        <v>0</v>
      </c>
      <c r="J55">
        <f t="shared" ca="1" si="1"/>
        <v>0</v>
      </c>
      <c r="K55">
        <f t="shared" ca="1" si="2"/>
        <v>1</v>
      </c>
      <c r="L55" t="b">
        <f t="shared" ca="1" si="3"/>
        <v>1</v>
      </c>
      <c r="M55" t="str">
        <f t="shared" ca="1" si="4"/>
        <v/>
      </c>
      <c r="N55" t="str">
        <f ca="1">IF(L55,"",VLOOKUP(I55,'P NH|Score'!$A$2:$G$8,2,FALSE))</f>
        <v/>
      </c>
      <c r="O55" t="str">
        <f ca="1">IF(L55,"",VLOOKUP(J55,'Survival Rates'!$A$4:$E$123,K55+4)*N55)</f>
        <v/>
      </c>
    </row>
    <row r="56" spans="1:15" x14ac:dyDescent="0.3">
      <c r="A56">
        <f t="shared" si="5"/>
        <v>54</v>
      </c>
      <c r="B56" s="4" t="str">
        <f ca="1">_xlfn.XLOOKUP(OFFSET('Survey Data'!$B$2,A56,0),Key!A$2:A$5,Key!B$2:B$5,"")</f>
        <v/>
      </c>
      <c r="C56" s="4" t="str">
        <f ca="1">_xlfn.XLOOKUP(OFFSET('Survey Data'!$C$2,A56,0),Key!$D$2:$D$4,Key!$E$2:$E$4,"")</f>
        <v/>
      </c>
      <c r="D56" s="4" t="str">
        <f ca="1">_xlfn.XLOOKUP(OFFSET('Survey Data'!$D$2,A56,0),Key!$D$2:$D$4,Key!$E$2:$E$4,"")</f>
        <v/>
      </c>
      <c r="E56" s="4" t="str">
        <f ca="1">_xlfn.XLOOKUP(OFFSET('Survey Data'!$E$2,A56,0),Key!$D$2:$D$4,Key!$E$2:$E$4,"")</f>
        <v/>
      </c>
      <c r="F56" s="4">
        <f ca="1">OFFSET('Survey Data'!$F$2,A56,0)</f>
        <v>0</v>
      </c>
      <c r="G56" s="4" t="str">
        <f ca="1">_xlfn.XLOOKUP(OFFSET('Survey Data'!$G$2,A56,0),Key!$G$2:$G$3,Key!$H$2:$H$3,"")</f>
        <v/>
      </c>
      <c r="I56">
        <f t="shared" ca="1" si="0"/>
        <v>0</v>
      </c>
      <c r="J56">
        <f t="shared" ca="1" si="1"/>
        <v>0</v>
      </c>
      <c r="K56">
        <f t="shared" ca="1" si="2"/>
        <v>1</v>
      </c>
      <c r="L56" t="b">
        <f t="shared" ca="1" si="3"/>
        <v>1</v>
      </c>
      <c r="M56" t="str">
        <f t="shared" ca="1" si="4"/>
        <v/>
      </c>
      <c r="N56" t="str">
        <f ca="1">IF(L56,"",VLOOKUP(I56,'P NH|Score'!$A$2:$G$8,2,FALSE))</f>
        <v/>
      </c>
      <c r="O56" t="str">
        <f ca="1">IF(L56,"",VLOOKUP(J56,'Survival Rates'!$A$4:$E$123,K56+4)*N56)</f>
        <v/>
      </c>
    </row>
    <row r="57" spans="1:15" x14ac:dyDescent="0.3">
      <c r="A57">
        <f t="shared" si="5"/>
        <v>55</v>
      </c>
      <c r="B57" s="4" t="str">
        <f ca="1">_xlfn.XLOOKUP(OFFSET('Survey Data'!$B$2,A57,0),Key!A$2:A$5,Key!B$2:B$5,"")</f>
        <v/>
      </c>
      <c r="C57" s="4" t="str">
        <f ca="1">_xlfn.XLOOKUP(OFFSET('Survey Data'!$C$2,A57,0),Key!$D$2:$D$4,Key!$E$2:$E$4,"")</f>
        <v/>
      </c>
      <c r="D57" s="4" t="str">
        <f ca="1">_xlfn.XLOOKUP(OFFSET('Survey Data'!$D$2,A57,0),Key!$D$2:$D$4,Key!$E$2:$E$4,"")</f>
        <v/>
      </c>
      <c r="E57" s="4" t="str">
        <f ca="1">_xlfn.XLOOKUP(OFFSET('Survey Data'!$E$2,A57,0),Key!$D$2:$D$4,Key!$E$2:$E$4,"")</f>
        <v/>
      </c>
      <c r="F57" s="4">
        <f ca="1">OFFSET('Survey Data'!$F$2,A57,0)</f>
        <v>0</v>
      </c>
      <c r="G57" s="4" t="str">
        <f ca="1">_xlfn.XLOOKUP(OFFSET('Survey Data'!$G$2,A57,0),Key!$G$2:$G$3,Key!$H$2:$H$3,"")</f>
        <v/>
      </c>
      <c r="I57">
        <f t="shared" ca="1" si="0"/>
        <v>0</v>
      </c>
      <c r="J57">
        <f t="shared" ca="1" si="1"/>
        <v>0</v>
      </c>
      <c r="K57">
        <f t="shared" ca="1" si="2"/>
        <v>1</v>
      </c>
      <c r="L57" t="b">
        <f t="shared" ca="1" si="3"/>
        <v>1</v>
      </c>
      <c r="M57" t="str">
        <f t="shared" ca="1" si="4"/>
        <v/>
      </c>
      <c r="N57" t="str">
        <f ca="1">IF(L57,"",VLOOKUP(I57,'P NH|Score'!$A$2:$G$8,2,FALSE))</f>
        <v/>
      </c>
      <c r="O57" t="str">
        <f ca="1">IF(L57,"",VLOOKUP(J57,'Survival Rates'!$A$4:$E$123,K57+4)*N57)</f>
        <v/>
      </c>
    </row>
    <row r="58" spans="1:15" x14ac:dyDescent="0.3">
      <c r="A58">
        <f t="shared" si="5"/>
        <v>56</v>
      </c>
      <c r="B58" s="4" t="str">
        <f ca="1">_xlfn.XLOOKUP(OFFSET('Survey Data'!$B$2,A58,0),Key!A$2:A$5,Key!B$2:B$5,"")</f>
        <v/>
      </c>
      <c r="C58" s="4" t="str">
        <f ca="1">_xlfn.XLOOKUP(OFFSET('Survey Data'!$C$2,A58,0),Key!$D$2:$D$4,Key!$E$2:$E$4,"")</f>
        <v/>
      </c>
      <c r="D58" s="4" t="str">
        <f ca="1">_xlfn.XLOOKUP(OFFSET('Survey Data'!$D$2,A58,0),Key!$D$2:$D$4,Key!$E$2:$E$4,"")</f>
        <v/>
      </c>
      <c r="E58" s="4" t="str">
        <f ca="1">_xlfn.XLOOKUP(OFFSET('Survey Data'!$E$2,A58,0),Key!$D$2:$D$4,Key!$E$2:$E$4,"")</f>
        <v/>
      </c>
      <c r="F58" s="4">
        <f ca="1">OFFSET('Survey Data'!$F$2,A58,0)</f>
        <v>0</v>
      </c>
      <c r="G58" s="4" t="str">
        <f ca="1">_xlfn.XLOOKUP(OFFSET('Survey Data'!$G$2,A58,0),Key!$G$2:$G$3,Key!$H$2:$H$3,"")</f>
        <v/>
      </c>
      <c r="I58">
        <f t="shared" ca="1" si="0"/>
        <v>0</v>
      </c>
      <c r="J58">
        <f t="shared" ca="1" si="1"/>
        <v>0</v>
      </c>
      <c r="K58">
        <f t="shared" ca="1" si="2"/>
        <v>1</v>
      </c>
      <c r="L58" t="b">
        <f t="shared" ca="1" si="3"/>
        <v>1</v>
      </c>
      <c r="M58" t="str">
        <f t="shared" ca="1" si="4"/>
        <v/>
      </c>
      <c r="N58" t="str">
        <f ca="1">IF(L58,"",VLOOKUP(I58,'P NH|Score'!$A$2:$G$8,2,FALSE))</f>
        <v/>
      </c>
      <c r="O58" t="str">
        <f ca="1">IF(L58,"",VLOOKUP(J58,'Survival Rates'!$A$4:$E$123,K58+4)*N58)</f>
        <v/>
      </c>
    </row>
    <row r="59" spans="1:15" x14ac:dyDescent="0.3">
      <c r="A59">
        <f t="shared" si="5"/>
        <v>57</v>
      </c>
      <c r="B59" s="4" t="str">
        <f ca="1">_xlfn.XLOOKUP(OFFSET('Survey Data'!$B$2,A59,0),Key!A$2:A$5,Key!B$2:B$5,"")</f>
        <v/>
      </c>
      <c r="C59" s="4" t="str">
        <f ca="1">_xlfn.XLOOKUP(OFFSET('Survey Data'!$C$2,A59,0),Key!$D$2:$D$4,Key!$E$2:$E$4,"")</f>
        <v/>
      </c>
      <c r="D59" s="4" t="str">
        <f ca="1">_xlfn.XLOOKUP(OFFSET('Survey Data'!$D$2,A59,0),Key!$D$2:$D$4,Key!$E$2:$E$4,"")</f>
        <v/>
      </c>
      <c r="E59" s="4" t="str">
        <f ca="1">_xlfn.XLOOKUP(OFFSET('Survey Data'!$E$2,A59,0),Key!$D$2:$D$4,Key!$E$2:$E$4,"")</f>
        <v/>
      </c>
      <c r="F59" s="4">
        <f ca="1">OFFSET('Survey Data'!$F$2,A59,0)</f>
        <v>0</v>
      </c>
      <c r="G59" s="4" t="str">
        <f ca="1">_xlfn.XLOOKUP(OFFSET('Survey Data'!$G$2,A59,0),Key!$G$2:$G$3,Key!$H$2:$H$3,"")</f>
        <v/>
      </c>
      <c r="I59">
        <f t="shared" ca="1" si="0"/>
        <v>0</v>
      </c>
      <c r="J59">
        <f t="shared" ca="1" si="1"/>
        <v>0</v>
      </c>
      <c r="K59">
        <f t="shared" ca="1" si="2"/>
        <v>1</v>
      </c>
      <c r="L59" t="b">
        <f t="shared" ca="1" si="3"/>
        <v>1</v>
      </c>
      <c r="M59" t="str">
        <f t="shared" ca="1" si="4"/>
        <v/>
      </c>
      <c r="N59" t="str">
        <f ca="1">IF(L59,"",VLOOKUP(I59,'P NH|Score'!$A$2:$G$8,2,FALSE))</f>
        <v/>
      </c>
      <c r="O59" t="str">
        <f ca="1">IF(L59,"",VLOOKUP(J59,'Survival Rates'!$A$4:$E$123,K59+4)*N59)</f>
        <v/>
      </c>
    </row>
    <row r="60" spans="1:15" x14ac:dyDescent="0.3">
      <c r="A60">
        <f t="shared" si="5"/>
        <v>58</v>
      </c>
      <c r="B60" s="4" t="str">
        <f ca="1">_xlfn.XLOOKUP(OFFSET('Survey Data'!$B$2,A60,0),Key!A$2:A$5,Key!B$2:B$5,"")</f>
        <v/>
      </c>
      <c r="C60" s="4" t="str">
        <f ca="1">_xlfn.XLOOKUP(OFFSET('Survey Data'!$C$2,A60,0),Key!$D$2:$D$4,Key!$E$2:$E$4,"")</f>
        <v/>
      </c>
      <c r="D60" s="4" t="str">
        <f ca="1">_xlfn.XLOOKUP(OFFSET('Survey Data'!$D$2,A60,0),Key!$D$2:$D$4,Key!$E$2:$E$4,"")</f>
        <v/>
      </c>
      <c r="E60" s="4" t="str">
        <f ca="1">_xlfn.XLOOKUP(OFFSET('Survey Data'!$E$2,A60,0),Key!$D$2:$D$4,Key!$E$2:$E$4,"")</f>
        <v/>
      </c>
      <c r="F60" s="4">
        <f ca="1">OFFSET('Survey Data'!$F$2,A60,0)</f>
        <v>0</v>
      </c>
      <c r="G60" s="4" t="str">
        <f ca="1">_xlfn.XLOOKUP(OFFSET('Survey Data'!$G$2,A60,0),Key!$G$2:$G$3,Key!$H$2:$H$3,"")</f>
        <v/>
      </c>
      <c r="I60">
        <f t="shared" ca="1" si="0"/>
        <v>0</v>
      </c>
      <c r="J60">
        <f t="shared" ca="1" si="1"/>
        <v>0</v>
      </c>
      <c r="K60">
        <f t="shared" ca="1" si="2"/>
        <v>1</v>
      </c>
      <c r="L60" t="b">
        <f t="shared" ca="1" si="3"/>
        <v>1</v>
      </c>
      <c r="M60" t="str">
        <f t="shared" ca="1" si="4"/>
        <v/>
      </c>
      <c r="N60" t="str">
        <f ca="1">IF(L60,"",VLOOKUP(I60,'P NH|Score'!$A$2:$G$8,2,FALSE))</f>
        <v/>
      </c>
      <c r="O60" t="str">
        <f ca="1">IF(L60,"",VLOOKUP(J60,'Survival Rates'!$A$4:$E$123,K60+4)*N60)</f>
        <v/>
      </c>
    </row>
    <row r="61" spans="1:15" x14ac:dyDescent="0.3">
      <c r="A61">
        <f t="shared" si="5"/>
        <v>59</v>
      </c>
      <c r="B61" s="4" t="str">
        <f ca="1">_xlfn.XLOOKUP(OFFSET('Survey Data'!$B$2,A61,0),Key!A$2:A$5,Key!B$2:B$5,"")</f>
        <v/>
      </c>
      <c r="C61" s="4" t="str">
        <f ca="1">_xlfn.XLOOKUP(OFFSET('Survey Data'!$C$2,A61,0),Key!$D$2:$D$4,Key!$E$2:$E$4,"")</f>
        <v/>
      </c>
      <c r="D61" s="4" t="str">
        <f ca="1">_xlfn.XLOOKUP(OFFSET('Survey Data'!$D$2,A61,0),Key!$D$2:$D$4,Key!$E$2:$E$4,"")</f>
        <v/>
      </c>
      <c r="E61" s="4" t="str">
        <f ca="1">_xlfn.XLOOKUP(OFFSET('Survey Data'!$E$2,A61,0),Key!$D$2:$D$4,Key!$E$2:$E$4,"")</f>
        <v/>
      </c>
      <c r="F61" s="4">
        <f ca="1">OFFSET('Survey Data'!$F$2,A61,0)</f>
        <v>0</v>
      </c>
      <c r="G61" s="4" t="str">
        <f ca="1">_xlfn.XLOOKUP(OFFSET('Survey Data'!$G$2,A61,0),Key!$G$2:$G$3,Key!$H$2:$H$3,"")</f>
        <v/>
      </c>
      <c r="I61">
        <f t="shared" ca="1" si="0"/>
        <v>0</v>
      </c>
      <c r="J61">
        <f t="shared" ca="1" si="1"/>
        <v>0</v>
      </c>
      <c r="K61">
        <f t="shared" ca="1" si="2"/>
        <v>1</v>
      </c>
      <c r="L61" t="b">
        <f t="shared" ca="1" si="3"/>
        <v>1</v>
      </c>
      <c r="M61" t="str">
        <f t="shared" ca="1" si="4"/>
        <v/>
      </c>
      <c r="N61" t="str">
        <f ca="1">IF(L61,"",VLOOKUP(I61,'P NH|Score'!$A$2:$G$8,2,FALSE))</f>
        <v/>
      </c>
      <c r="O61" t="str">
        <f ca="1">IF(L61,"",VLOOKUP(J61,'Survival Rates'!$A$4:$E$123,K61+4)*N61)</f>
        <v/>
      </c>
    </row>
    <row r="62" spans="1:15" x14ac:dyDescent="0.3">
      <c r="A62">
        <f t="shared" si="5"/>
        <v>60</v>
      </c>
      <c r="B62" s="4" t="str">
        <f ca="1">_xlfn.XLOOKUP(OFFSET('Survey Data'!$B$2,A62,0),Key!A$2:A$5,Key!B$2:B$5,"")</f>
        <v/>
      </c>
      <c r="C62" s="4" t="str">
        <f ca="1">_xlfn.XLOOKUP(OFFSET('Survey Data'!$C$2,A62,0),Key!$D$2:$D$4,Key!$E$2:$E$4,"")</f>
        <v/>
      </c>
      <c r="D62" s="4" t="str">
        <f ca="1">_xlfn.XLOOKUP(OFFSET('Survey Data'!$D$2,A62,0),Key!$D$2:$D$4,Key!$E$2:$E$4,"")</f>
        <v/>
      </c>
      <c r="E62" s="4" t="str">
        <f ca="1">_xlfn.XLOOKUP(OFFSET('Survey Data'!$E$2,A62,0),Key!$D$2:$D$4,Key!$E$2:$E$4,"")</f>
        <v/>
      </c>
      <c r="F62" s="4">
        <f ca="1">OFFSET('Survey Data'!$F$2,A62,0)</f>
        <v>0</v>
      </c>
      <c r="G62" s="4" t="str">
        <f ca="1">_xlfn.XLOOKUP(OFFSET('Survey Data'!$G$2,A62,0),Key!$G$2:$G$3,Key!$H$2:$H$3,"")</f>
        <v/>
      </c>
      <c r="I62">
        <f t="shared" ca="1" si="0"/>
        <v>0</v>
      </c>
      <c r="J62">
        <f t="shared" ca="1" si="1"/>
        <v>0</v>
      </c>
      <c r="K62">
        <f t="shared" ca="1" si="2"/>
        <v>1</v>
      </c>
      <c r="L62" t="b">
        <f t="shared" ca="1" si="3"/>
        <v>1</v>
      </c>
      <c r="M62" t="str">
        <f t="shared" ca="1" si="4"/>
        <v/>
      </c>
      <c r="N62" t="str">
        <f ca="1">IF(L62,"",VLOOKUP(I62,'P NH|Score'!$A$2:$G$8,2,FALSE))</f>
        <v/>
      </c>
      <c r="O62" t="str">
        <f ca="1">IF(L62,"",VLOOKUP(J62,'Survival Rates'!$A$4:$E$123,K62+4)*N62)</f>
        <v/>
      </c>
    </row>
    <row r="63" spans="1:15" x14ac:dyDescent="0.3">
      <c r="A63">
        <f t="shared" si="5"/>
        <v>61</v>
      </c>
      <c r="B63" s="4" t="str">
        <f ca="1">_xlfn.XLOOKUP(OFFSET('Survey Data'!$B$2,A63,0),Key!A$2:A$5,Key!B$2:B$5,"")</f>
        <v/>
      </c>
      <c r="C63" s="4" t="str">
        <f ca="1">_xlfn.XLOOKUP(OFFSET('Survey Data'!$C$2,A63,0),Key!$D$2:$D$4,Key!$E$2:$E$4,"")</f>
        <v/>
      </c>
      <c r="D63" s="4" t="str">
        <f ca="1">_xlfn.XLOOKUP(OFFSET('Survey Data'!$D$2,A63,0),Key!$D$2:$D$4,Key!$E$2:$E$4,"")</f>
        <v/>
      </c>
      <c r="E63" s="4" t="str">
        <f ca="1">_xlfn.XLOOKUP(OFFSET('Survey Data'!$E$2,A63,0),Key!$D$2:$D$4,Key!$E$2:$E$4,"")</f>
        <v/>
      </c>
      <c r="F63" s="4">
        <f ca="1">OFFSET('Survey Data'!$F$2,A63,0)</f>
        <v>0</v>
      </c>
      <c r="G63" s="4" t="str">
        <f ca="1">_xlfn.XLOOKUP(OFFSET('Survey Data'!$G$2,A63,0),Key!$G$2:$G$3,Key!$H$2:$H$3,"")</f>
        <v/>
      </c>
      <c r="I63">
        <f t="shared" ca="1" si="0"/>
        <v>0</v>
      </c>
      <c r="J63">
        <f t="shared" ca="1" si="1"/>
        <v>0</v>
      </c>
      <c r="K63">
        <f t="shared" ca="1" si="2"/>
        <v>1</v>
      </c>
      <c r="L63" t="b">
        <f t="shared" ca="1" si="3"/>
        <v>1</v>
      </c>
      <c r="M63" t="str">
        <f t="shared" ca="1" si="4"/>
        <v/>
      </c>
      <c r="N63" t="str">
        <f ca="1">IF(L63,"",VLOOKUP(I63,'P NH|Score'!$A$2:$G$8,2,FALSE))</f>
        <v/>
      </c>
      <c r="O63" t="str">
        <f ca="1">IF(L63,"",VLOOKUP(J63,'Survival Rates'!$A$4:$E$123,K63+4)*N63)</f>
        <v/>
      </c>
    </row>
    <row r="64" spans="1:15" x14ac:dyDescent="0.3">
      <c r="A64">
        <f t="shared" si="5"/>
        <v>62</v>
      </c>
      <c r="B64" s="4" t="str">
        <f ca="1">_xlfn.XLOOKUP(OFFSET('Survey Data'!$B$2,A64,0),Key!A$2:A$5,Key!B$2:B$5,"")</f>
        <v/>
      </c>
      <c r="C64" s="4" t="str">
        <f ca="1">_xlfn.XLOOKUP(OFFSET('Survey Data'!$C$2,A64,0),Key!$D$2:$D$4,Key!$E$2:$E$4,"")</f>
        <v/>
      </c>
      <c r="D64" s="4" t="str">
        <f ca="1">_xlfn.XLOOKUP(OFFSET('Survey Data'!$D$2,A64,0),Key!$D$2:$D$4,Key!$E$2:$E$4,"")</f>
        <v/>
      </c>
      <c r="E64" s="4" t="str">
        <f ca="1">_xlfn.XLOOKUP(OFFSET('Survey Data'!$E$2,A64,0),Key!$D$2:$D$4,Key!$E$2:$E$4,"")</f>
        <v/>
      </c>
      <c r="F64" s="4">
        <f ca="1">OFFSET('Survey Data'!$F$2,A64,0)</f>
        <v>0</v>
      </c>
      <c r="G64" s="4" t="str">
        <f ca="1">_xlfn.XLOOKUP(OFFSET('Survey Data'!$G$2,A64,0),Key!$G$2:$G$3,Key!$H$2:$H$3,"")</f>
        <v/>
      </c>
      <c r="I64">
        <f t="shared" ca="1" si="0"/>
        <v>0</v>
      </c>
      <c r="J64">
        <f t="shared" ca="1" si="1"/>
        <v>0</v>
      </c>
      <c r="K64">
        <f t="shared" ca="1" si="2"/>
        <v>1</v>
      </c>
      <c r="L64" t="b">
        <f t="shared" ca="1" si="3"/>
        <v>1</v>
      </c>
      <c r="M64" t="str">
        <f t="shared" ca="1" si="4"/>
        <v/>
      </c>
      <c r="N64" t="str">
        <f ca="1">IF(L64,"",VLOOKUP(I64,'P NH|Score'!$A$2:$G$8,2,FALSE))</f>
        <v/>
      </c>
      <c r="O64" t="str">
        <f ca="1">IF(L64,"",VLOOKUP(J64,'Survival Rates'!$A$4:$E$123,K64+4)*N64)</f>
        <v/>
      </c>
    </row>
    <row r="65" spans="1:15" x14ac:dyDescent="0.3">
      <c r="A65">
        <f t="shared" si="5"/>
        <v>63</v>
      </c>
      <c r="B65" s="4" t="str">
        <f ca="1">_xlfn.XLOOKUP(OFFSET('Survey Data'!$B$2,A65,0),Key!A$2:A$5,Key!B$2:B$5,"")</f>
        <v/>
      </c>
      <c r="C65" s="4" t="str">
        <f ca="1">_xlfn.XLOOKUP(OFFSET('Survey Data'!$C$2,A65,0),Key!$D$2:$D$4,Key!$E$2:$E$4,"")</f>
        <v/>
      </c>
      <c r="D65" s="4" t="str">
        <f ca="1">_xlfn.XLOOKUP(OFFSET('Survey Data'!$D$2,A65,0),Key!$D$2:$D$4,Key!$E$2:$E$4,"")</f>
        <v/>
      </c>
      <c r="E65" s="4" t="str">
        <f ca="1">_xlfn.XLOOKUP(OFFSET('Survey Data'!$E$2,A65,0),Key!$D$2:$D$4,Key!$E$2:$E$4,"")</f>
        <v/>
      </c>
      <c r="F65" s="4">
        <f ca="1">OFFSET('Survey Data'!$F$2,A65,0)</f>
        <v>0</v>
      </c>
      <c r="G65" s="4" t="str">
        <f ca="1">_xlfn.XLOOKUP(OFFSET('Survey Data'!$G$2,A65,0),Key!$G$2:$G$3,Key!$H$2:$H$3,"")</f>
        <v/>
      </c>
      <c r="I65">
        <f t="shared" ca="1" si="0"/>
        <v>0</v>
      </c>
      <c r="J65">
        <f t="shared" ca="1" si="1"/>
        <v>0</v>
      </c>
      <c r="K65">
        <f t="shared" ca="1" si="2"/>
        <v>1</v>
      </c>
      <c r="L65" t="b">
        <f t="shared" ca="1" si="3"/>
        <v>1</v>
      </c>
      <c r="M65" t="str">
        <f t="shared" ca="1" si="4"/>
        <v/>
      </c>
      <c r="N65" t="str">
        <f ca="1">IF(L65,"",VLOOKUP(I65,'P NH|Score'!$A$2:$G$8,2,FALSE))</f>
        <v/>
      </c>
      <c r="O65" t="str">
        <f ca="1">IF(L65,"",VLOOKUP(J65,'Survival Rates'!$A$4:$E$123,K65+4)*N65)</f>
        <v/>
      </c>
    </row>
    <row r="66" spans="1:15" x14ac:dyDescent="0.3">
      <c r="A66">
        <f t="shared" si="5"/>
        <v>64</v>
      </c>
      <c r="B66" s="4" t="str">
        <f ca="1">_xlfn.XLOOKUP(OFFSET('Survey Data'!$B$2,A66,0),Key!A$2:A$5,Key!B$2:B$5,"")</f>
        <v/>
      </c>
      <c r="C66" s="4" t="str">
        <f ca="1">_xlfn.XLOOKUP(OFFSET('Survey Data'!$C$2,A66,0),Key!$D$2:$D$4,Key!$E$2:$E$4,"")</f>
        <v/>
      </c>
      <c r="D66" s="4" t="str">
        <f ca="1">_xlfn.XLOOKUP(OFFSET('Survey Data'!$D$2,A66,0),Key!$D$2:$D$4,Key!$E$2:$E$4,"")</f>
        <v/>
      </c>
      <c r="E66" s="4" t="str">
        <f ca="1">_xlfn.XLOOKUP(OFFSET('Survey Data'!$E$2,A66,0),Key!$D$2:$D$4,Key!$E$2:$E$4,"")</f>
        <v/>
      </c>
      <c r="F66" s="4">
        <f ca="1">OFFSET('Survey Data'!$F$2,A66,0)</f>
        <v>0</v>
      </c>
      <c r="G66" s="4" t="str">
        <f ca="1">_xlfn.XLOOKUP(OFFSET('Survey Data'!$G$2,A66,0),Key!$G$2:$G$3,Key!$H$2:$H$3,"")</f>
        <v/>
      </c>
      <c r="I66">
        <f t="shared" ca="1" si="0"/>
        <v>0</v>
      </c>
      <c r="J66">
        <f t="shared" ca="1" si="1"/>
        <v>0</v>
      </c>
      <c r="K66">
        <f t="shared" ca="1" si="2"/>
        <v>1</v>
      </c>
      <c r="L66" t="b">
        <f t="shared" ca="1" si="3"/>
        <v>1</v>
      </c>
      <c r="M66" t="str">
        <f t="shared" ca="1" si="4"/>
        <v/>
      </c>
      <c r="N66" t="str">
        <f ca="1">IF(L66,"",VLOOKUP(I66,'P NH|Score'!$A$2:$G$8,2,FALSE))</f>
        <v/>
      </c>
      <c r="O66" t="str">
        <f ca="1">IF(L66,"",VLOOKUP(J66,'Survival Rates'!$A$4:$E$123,K66+4)*N66)</f>
        <v/>
      </c>
    </row>
    <row r="67" spans="1:15" x14ac:dyDescent="0.3">
      <c r="A67">
        <f t="shared" si="5"/>
        <v>65</v>
      </c>
      <c r="B67" s="4" t="str">
        <f ca="1">_xlfn.XLOOKUP(OFFSET('Survey Data'!$B$2,A67,0),Key!A$2:A$5,Key!B$2:B$5,"")</f>
        <v/>
      </c>
      <c r="C67" s="4" t="str">
        <f ca="1">_xlfn.XLOOKUP(OFFSET('Survey Data'!$C$2,A67,0),Key!$D$2:$D$4,Key!$E$2:$E$4,"")</f>
        <v/>
      </c>
      <c r="D67" s="4" t="str">
        <f ca="1">_xlfn.XLOOKUP(OFFSET('Survey Data'!$D$2,A67,0),Key!$D$2:$D$4,Key!$E$2:$E$4,"")</f>
        <v/>
      </c>
      <c r="E67" s="4" t="str">
        <f ca="1">_xlfn.XLOOKUP(OFFSET('Survey Data'!$E$2,A67,0),Key!$D$2:$D$4,Key!$E$2:$E$4,"")</f>
        <v/>
      </c>
      <c r="F67" s="4">
        <f ca="1">OFFSET('Survey Data'!$F$2,A67,0)</f>
        <v>0</v>
      </c>
      <c r="G67" s="4" t="str">
        <f ca="1">_xlfn.XLOOKUP(OFFSET('Survey Data'!$G$2,A67,0),Key!$G$2:$G$3,Key!$H$2:$H$3,"")</f>
        <v/>
      </c>
      <c r="I67">
        <f t="shared" ref="I67:I130" ca="1" si="6">SUM(C67:E67)</f>
        <v>0</v>
      </c>
      <c r="J67">
        <f t="shared" ref="J67:J130" ca="1" si="7">IF(OR(F67="",F67="."),0,F67)</f>
        <v>0</v>
      </c>
      <c r="K67">
        <f t="shared" ca="1" si="2"/>
        <v>1</v>
      </c>
      <c r="L67" t="b">
        <f t="shared" ca="1" si="3"/>
        <v>1</v>
      </c>
      <c r="M67" t="str">
        <f t="shared" ref="M67:M130" ca="1" si="8">IF(NOT(L67),IF(I67&gt;5,1,0),"")</f>
        <v/>
      </c>
      <c r="N67" t="str">
        <f ca="1">IF(L67,"",VLOOKUP(I67,'P NH|Score'!$A$2:$G$8,2,FALSE))</f>
        <v/>
      </c>
      <c r="O67" t="str">
        <f ca="1">IF(L67,"",VLOOKUP(J67,'Survival Rates'!$A$4:$E$123,K67+4)*N67)</f>
        <v/>
      </c>
    </row>
    <row r="68" spans="1:15" x14ac:dyDescent="0.3">
      <c r="A68">
        <f t="shared" si="5"/>
        <v>66</v>
      </c>
      <c r="B68" s="4" t="str">
        <f ca="1">_xlfn.XLOOKUP(OFFSET('Survey Data'!$B$2,A68,0),Key!A$2:A$5,Key!B$2:B$5,"")</f>
        <v/>
      </c>
      <c r="C68" s="4" t="str">
        <f ca="1">_xlfn.XLOOKUP(OFFSET('Survey Data'!$C$2,A68,0),Key!$D$2:$D$4,Key!$E$2:$E$4,"")</f>
        <v/>
      </c>
      <c r="D68" s="4" t="str">
        <f ca="1">_xlfn.XLOOKUP(OFFSET('Survey Data'!$D$2,A68,0),Key!$D$2:$D$4,Key!$E$2:$E$4,"")</f>
        <v/>
      </c>
      <c r="E68" s="4" t="str">
        <f ca="1">_xlfn.XLOOKUP(OFFSET('Survey Data'!$E$2,A68,0),Key!$D$2:$D$4,Key!$E$2:$E$4,"")</f>
        <v/>
      </c>
      <c r="F68" s="4">
        <f ca="1">OFFSET('Survey Data'!$F$2,A68,0)</f>
        <v>0</v>
      </c>
      <c r="G68" s="4" t="str">
        <f ca="1">_xlfn.XLOOKUP(OFFSET('Survey Data'!$G$2,A68,0),Key!$G$2:$G$3,Key!$H$2:$H$3,"")</f>
        <v/>
      </c>
      <c r="I68">
        <f t="shared" ca="1" si="6"/>
        <v>0</v>
      </c>
      <c r="J68">
        <f t="shared" ca="1" si="7"/>
        <v>0</v>
      </c>
      <c r="K68">
        <f t="shared" ref="K68:K131" ca="1" si="9">IF(G68="",1,G68)</f>
        <v>1</v>
      </c>
      <c r="L68" t="b">
        <f t="shared" ref="L68:L131" ca="1" si="10">OR(B68="",B68=".",I68&lt;3,I68&gt;9,J68&lt;51,J68&gt;117)</f>
        <v>1</v>
      </c>
      <c r="M68" t="str">
        <f t="shared" ca="1" si="8"/>
        <v/>
      </c>
      <c r="N68" t="str">
        <f ca="1">IF(L68,"",VLOOKUP(I68,'P NH|Score'!$A$2:$G$8,2,FALSE))</f>
        <v/>
      </c>
      <c r="O68" t="str">
        <f ca="1">IF(L68,"",VLOOKUP(J68,'Survival Rates'!$A$4:$E$123,K68+4)*N68)</f>
        <v/>
      </c>
    </row>
    <row r="69" spans="1:15" x14ac:dyDescent="0.3">
      <c r="A69">
        <f t="shared" ref="A69:A132" si="11">A68+1</f>
        <v>67</v>
      </c>
      <c r="B69" s="4" t="str">
        <f ca="1">_xlfn.XLOOKUP(OFFSET('Survey Data'!$B$2,A69,0),Key!A$2:A$5,Key!B$2:B$5,"")</f>
        <v/>
      </c>
      <c r="C69" s="4" t="str">
        <f ca="1">_xlfn.XLOOKUP(OFFSET('Survey Data'!$C$2,A69,0),Key!$D$2:$D$4,Key!$E$2:$E$4,"")</f>
        <v/>
      </c>
      <c r="D69" s="4" t="str">
        <f ca="1">_xlfn.XLOOKUP(OFFSET('Survey Data'!$D$2,A69,0),Key!$D$2:$D$4,Key!$E$2:$E$4,"")</f>
        <v/>
      </c>
      <c r="E69" s="4" t="str">
        <f ca="1">_xlfn.XLOOKUP(OFFSET('Survey Data'!$E$2,A69,0),Key!$D$2:$D$4,Key!$E$2:$E$4,"")</f>
        <v/>
      </c>
      <c r="F69" s="4">
        <f ca="1">OFFSET('Survey Data'!$F$2,A69,0)</f>
        <v>0</v>
      </c>
      <c r="G69" s="4" t="str">
        <f ca="1">_xlfn.XLOOKUP(OFFSET('Survey Data'!$G$2,A69,0),Key!$G$2:$G$3,Key!$H$2:$H$3,"")</f>
        <v/>
      </c>
      <c r="I69">
        <f t="shared" ca="1" si="6"/>
        <v>0</v>
      </c>
      <c r="J69">
        <f t="shared" ca="1" si="7"/>
        <v>0</v>
      </c>
      <c r="K69">
        <f t="shared" ca="1" si="9"/>
        <v>1</v>
      </c>
      <c r="L69" t="b">
        <f t="shared" ca="1" si="10"/>
        <v>1</v>
      </c>
      <c r="M69" t="str">
        <f t="shared" ca="1" si="8"/>
        <v/>
      </c>
      <c r="N69" t="str">
        <f ca="1">IF(L69,"",VLOOKUP(I69,'P NH|Score'!$A$2:$G$8,2,FALSE))</f>
        <v/>
      </c>
      <c r="O69" t="str">
        <f ca="1">IF(L69,"",VLOOKUP(J69,'Survival Rates'!$A$4:$E$123,K69+4)*N69)</f>
        <v/>
      </c>
    </row>
    <row r="70" spans="1:15" x14ac:dyDescent="0.3">
      <c r="A70">
        <f t="shared" si="11"/>
        <v>68</v>
      </c>
      <c r="B70" s="4" t="str">
        <f ca="1">_xlfn.XLOOKUP(OFFSET('Survey Data'!$B$2,A70,0),Key!A$2:A$5,Key!B$2:B$5,"")</f>
        <v/>
      </c>
      <c r="C70" s="4" t="str">
        <f ca="1">_xlfn.XLOOKUP(OFFSET('Survey Data'!$C$2,A70,0),Key!$D$2:$D$4,Key!$E$2:$E$4,"")</f>
        <v/>
      </c>
      <c r="D70" s="4" t="str">
        <f ca="1">_xlfn.XLOOKUP(OFFSET('Survey Data'!$D$2,A70,0),Key!$D$2:$D$4,Key!$E$2:$E$4,"")</f>
        <v/>
      </c>
      <c r="E70" s="4" t="str">
        <f ca="1">_xlfn.XLOOKUP(OFFSET('Survey Data'!$E$2,A70,0),Key!$D$2:$D$4,Key!$E$2:$E$4,"")</f>
        <v/>
      </c>
      <c r="F70" s="4">
        <f ca="1">OFFSET('Survey Data'!$F$2,A70,0)</f>
        <v>0</v>
      </c>
      <c r="G70" s="4" t="str">
        <f ca="1">_xlfn.XLOOKUP(OFFSET('Survey Data'!$G$2,A70,0),Key!$G$2:$G$3,Key!$H$2:$H$3,"")</f>
        <v/>
      </c>
      <c r="I70">
        <f t="shared" ca="1" si="6"/>
        <v>0</v>
      </c>
      <c r="J70">
        <f t="shared" ca="1" si="7"/>
        <v>0</v>
      </c>
      <c r="K70">
        <f t="shared" ca="1" si="9"/>
        <v>1</v>
      </c>
      <c r="L70" t="b">
        <f t="shared" ca="1" si="10"/>
        <v>1</v>
      </c>
      <c r="M70" t="str">
        <f t="shared" ca="1" si="8"/>
        <v/>
      </c>
      <c r="N70" t="str">
        <f ca="1">IF(L70,"",VLOOKUP(I70,'P NH|Score'!$A$2:$G$8,2,FALSE))</f>
        <v/>
      </c>
      <c r="O70" t="str">
        <f ca="1">IF(L70,"",VLOOKUP(J70,'Survival Rates'!$A$4:$E$123,K70+4)*N70)</f>
        <v/>
      </c>
    </row>
    <row r="71" spans="1:15" x14ac:dyDescent="0.3">
      <c r="A71">
        <f t="shared" si="11"/>
        <v>69</v>
      </c>
      <c r="B71" s="4" t="str">
        <f ca="1">_xlfn.XLOOKUP(OFFSET('Survey Data'!$B$2,A71,0),Key!A$2:A$5,Key!B$2:B$5,"")</f>
        <v/>
      </c>
      <c r="C71" s="4" t="str">
        <f ca="1">_xlfn.XLOOKUP(OFFSET('Survey Data'!$C$2,A71,0),Key!$D$2:$D$4,Key!$E$2:$E$4,"")</f>
        <v/>
      </c>
      <c r="D71" s="4" t="str">
        <f ca="1">_xlfn.XLOOKUP(OFFSET('Survey Data'!$D$2,A71,0),Key!$D$2:$D$4,Key!$E$2:$E$4,"")</f>
        <v/>
      </c>
      <c r="E71" s="4" t="str">
        <f ca="1">_xlfn.XLOOKUP(OFFSET('Survey Data'!$E$2,A71,0),Key!$D$2:$D$4,Key!$E$2:$E$4,"")</f>
        <v/>
      </c>
      <c r="F71" s="4">
        <f ca="1">OFFSET('Survey Data'!$F$2,A71,0)</f>
        <v>0</v>
      </c>
      <c r="G71" s="4" t="str">
        <f ca="1">_xlfn.XLOOKUP(OFFSET('Survey Data'!$G$2,A71,0),Key!$G$2:$G$3,Key!$H$2:$H$3,"")</f>
        <v/>
      </c>
      <c r="I71">
        <f t="shared" ca="1" si="6"/>
        <v>0</v>
      </c>
      <c r="J71">
        <f t="shared" ca="1" si="7"/>
        <v>0</v>
      </c>
      <c r="K71">
        <f t="shared" ca="1" si="9"/>
        <v>1</v>
      </c>
      <c r="L71" t="b">
        <f t="shared" ca="1" si="10"/>
        <v>1</v>
      </c>
      <c r="M71" t="str">
        <f t="shared" ca="1" si="8"/>
        <v/>
      </c>
      <c r="N71" t="str">
        <f ca="1">IF(L71,"",VLOOKUP(I71,'P NH|Score'!$A$2:$G$8,2,FALSE))</f>
        <v/>
      </c>
      <c r="O71" t="str">
        <f ca="1">IF(L71,"",VLOOKUP(J71,'Survival Rates'!$A$4:$E$123,K71+4)*N71)</f>
        <v/>
      </c>
    </row>
    <row r="72" spans="1:15" x14ac:dyDescent="0.3">
      <c r="A72">
        <f t="shared" si="11"/>
        <v>70</v>
      </c>
      <c r="B72" s="4" t="str">
        <f ca="1">_xlfn.XLOOKUP(OFFSET('Survey Data'!$B$2,A72,0),Key!A$2:A$5,Key!B$2:B$5,"")</f>
        <v/>
      </c>
      <c r="C72" s="4" t="str">
        <f ca="1">_xlfn.XLOOKUP(OFFSET('Survey Data'!$C$2,A72,0),Key!$D$2:$D$4,Key!$E$2:$E$4,"")</f>
        <v/>
      </c>
      <c r="D72" s="4" t="str">
        <f ca="1">_xlfn.XLOOKUP(OFFSET('Survey Data'!$D$2,A72,0),Key!$D$2:$D$4,Key!$E$2:$E$4,"")</f>
        <v/>
      </c>
      <c r="E72" s="4" t="str">
        <f ca="1">_xlfn.XLOOKUP(OFFSET('Survey Data'!$E$2,A72,0),Key!$D$2:$D$4,Key!$E$2:$E$4,"")</f>
        <v/>
      </c>
      <c r="F72" s="4">
        <f ca="1">OFFSET('Survey Data'!$F$2,A72,0)</f>
        <v>0</v>
      </c>
      <c r="G72" s="4" t="str">
        <f ca="1">_xlfn.XLOOKUP(OFFSET('Survey Data'!$G$2,A72,0),Key!$G$2:$G$3,Key!$H$2:$H$3,"")</f>
        <v/>
      </c>
      <c r="I72">
        <f t="shared" ca="1" si="6"/>
        <v>0</v>
      </c>
      <c r="J72">
        <f t="shared" ca="1" si="7"/>
        <v>0</v>
      </c>
      <c r="K72">
        <f t="shared" ca="1" si="9"/>
        <v>1</v>
      </c>
      <c r="L72" t="b">
        <f t="shared" ca="1" si="10"/>
        <v>1</v>
      </c>
      <c r="M72" t="str">
        <f t="shared" ca="1" si="8"/>
        <v/>
      </c>
      <c r="N72" t="str">
        <f ca="1">IF(L72,"",VLOOKUP(I72,'P NH|Score'!$A$2:$G$8,2,FALSE))</f>
        <v/>
      </c>
      <c r="O72" t="str">
        <f ca="1">IF(L72,"",VLOOKUP(J72,'Survival Rates'!$A$4:$E$123,K72+4)*N72)</f>
        <v/>
      </c>
    </row>
    <row r="73" spans="1:15" x14ac:dyDescent="0.3">
      <c r="A73">
        <f t="shared" si="11"/>
        <v>71</v>
      </c>
      <c r="B73" s="4" t="str">
        <f ca="1">_xlfn.XLOOKUP(OFFSET('Survey Data'!$B$2,A73,0),Key!A$2:A$5,Key!B$2:B$5,"")</f>
        <v/>
      </c>
      <c r="C73" s="4" t="str">
        <f ca="1">_xlfn.XLOOKUP(OFFSET('Survey Data'!$C$2,A73,0),Key!$D$2:$D$4,Key!$E$2:$E$4,"")</f>
        <v/>
      </c>
      <c r="D73" s="4" t="str">
        <f ca="1">_xlfn.XLOOKUP(OFFSET('Survey Data'!$D$2,A73,0),Key!$D$2:$D$4,Key!$E$2:$E$4,"")</f>
        <v/>
      </c>
      <c r="E73" s="4" t="str">
        <f ca="1">_xlfn.XLOOKUP(OFFSET('Survey Data'!$E$2,A73,0),Key!$D$2:$D$4,Key!$E$2:$E$4,"")</f>
        <v/>
      </c>
      <c r="F73" s="4">
        <f ca="1">OFFSET('Survey Data'!$F$2,A73,0)</f>
        <v>0</v>
      </c>
      <c r="G73" s="4" t="str">
        <f ca="1">_xlfn.XLOOKUP(OFFSET('Survey Data'!$G$2,A73,0),Key!$G$2:$G$3,Key!$H$2:$H$3,"")</f>
        <v/>
      </c>
      <c r="I73">
        <f t="shared" ca="1" si="6"/>
        <v>0</v>
      </c>
      <c r="J73">
        <f t="shared" ca="1" si="7"/>
        <v>0</v>
      </c>
      <c r="K73">
        <f t="shared" ca="1" si="9"/>
        <v>1</v>
      </c>
      <c r="L73" t="b">
        <f t="shared" ca="1" si="10"/>
        <v>1</v>
      </c>
      <c r="M73" t="str">
        <f t="shared" ca="1" si="8"/>
        <v/>
      </c>
      <c r="N73" t="str">
        <f ca="1">IF(L73,"",VLOOKUP(I73,'P NH|Score'!$A$2:$G$8,2,FALSE))</f>
        <v/>
      </c>
      <c r="O73" t="str">
        <f ca="1">IF(L73,"",VLOOKUP(J73,'Survival Rates'!$A$4:$E$123,K73+4)*N73)</f>
        <v/>
      </c>
    </row>
    <row r="74" spans="1:15" x14ac:dyDescent="0.3">
      <c r="A74">
        <f t="shared" si="11"/>
        <v>72</v>
      </c>
      <c r="B74" s="4" t="str">
        <f ca="1">_xlfn.XLOOKUP(OFFSET('Survey Data'!$B$2,A74,0),Key!A$2:A$5,Key!B$2:B$5,"")</f>
        <v/>
      </c>
      <c r="C74" s="4" t="str">
        <f ca="1">_xlfn.XLOOKUP(OFFSET('Survey Data'!$C$2,A74,0),Key!$D$2:$D$4,Key!$E$2:$E$4,"")</f>
        <v/>
      </c>
      <c r="D74" s="4" t="str">
        <f ca="1">_xlfn.XLOOKUP(OFFSET('Survey Data'!$D$2,A74,0),Key!$D$2:$D$4,Key!$E$2:$E$4,"")</f>
        <v/>
      </c>
      <c r="E74" s="4" t="str">
        <f ca="1">_xlfn.XLOOKUP(OFFSET('Survey Data'!$E$2,A74,0),Key!$D$2:$D$4,Key!$E$2:$E$4,"")</f>
        <v/>
      </c>
      <c r="F74" s="4">
        <f ca="1">OFFSET('Survey Data'!$F$2,A74,0)</f>
        <v>0</v>
      </c>
      <c r="G74" s="4" t="str">
        <f ca="1">_xlfn.XLOOKUP(OFFSET('Survey Data'!$G$2,A74,0),Key!$G$2:$G$3,Key!$H$2:$H$3,"")</f>
        <v/>
      </c>
      <c r="I74">
        <f t="shared" ca="1" si="6"/>
        <v>0</v>
      </c>
      <c r="J74">
        <f t="shared" ca="1" si="7"/>
        <v>0</v>
      </c>
      <c r="K74">
        <f t="shared" ca="1" si="9"/>
        <v>1</v>
      </c>
      <c r="L74" t="b">
        <f t="shared" ca="1" si="10"/>
        <v>1</v>
      </c>
      <c r="M74" t="str">
        <f t="shared" ca="1" si="8"/>
        <v/>
      </c>
      <c r="N74" t="str">
        <f ca="1">IF(L74,"",VLOOKUP(I74,'P NH|Score'!$A$2:$G$8,2,FALSE))</f>
        <v/>
      </c>
      <c r="O74" t="str">
        <f ca="1">IF(L74,"",VLOOKUP(J74,'Survival Rates'!$A$4:$E$123,K74+4)*N74)</f>
        <v/>
      </c>
    </row>
    <row r="75" spans="1:15" x14ac:dyDescent="0.3">
      <c r="A75">
        <f t="shared" si="11"/>
        <v>73</v>
      </c>
      <c r="B75" s="4" t="str">
        <f ca="1">_xlfn.XLOOKUP(OFFSET('Survey Data'!$B$2,A75,0),Key!A$2:A$5,Key!B$2:B$5,"")</f>
        <v/>
      </c>
      <c r="C75" s="4" t="str">
        <f ca="1">_xlfn.XLOOKUP(OFFSET('Survey Data'!$C$2,A75,0),Key!$D$2:$D$4,Key!$E$2:$E$4,"")</f>
        <v/>
      </c>
      <c r="D75" s="4" t="str">
        <f ca="1">_xlfn.XLOOKUP(OFFSET('Survey Data'!$D$2,A75,0),Key!$D$2:$D$4,Key!$E$2:$E$4,"")</f>
        <v/>
      </c>
      <c r="E75" s="4" t="str">
        <f ca="1">_xlfn.XLOOKUP(OFFSET('Survey Data'!$E$2,A75,0),Key!$D$2:$D$4,Key!$E$2:$E$4,"")</f>
        <v/>
      </c>
      <c r="F75" s="4">
        <f ca="1">OFFSET('Survey Data'!$F$2,A75,0)</f>
        <v>0</v>
      </c>
      <c r="G75" s="4" t="str">
        <f ca="1">_xlfn.XLOOKUP(OFFSET('Survey Data'!$G$2,A75,0),Key!$G$2:$G$3,Key!$H$2:$H$3,"")</f>
        <v/>
      </c>
      <c r="I75">
        <f t="shared" ca="1" si="6"/>
        <v>0</v>
      </c>
      <c r="J75">
        <f t="shared" ca="1" si="7"/>
        <v>0</v>
      </c>
      <c r="K75">
        <f t="shared" ca="1" si="9"/>
        <v>1</v>
      </c>
      <c r="L75" t="b">
        <f t="shared" ca="1" si="10"/>
        <v>1</v>
      </c>
      <c r="M75" t="str">
        <f t="shared" ca="1" si="8"/>
        <v/>
      </c>
      <c r="N75" t="str">
        <f ca="1">IF(L75,"",VLOOKUP(I75,'P NH|Score'!$A$2:$G$8,2,FALSE))</f>
        <v/>
      </c>
      <c r="O75" t="str">
        <f ca="1">IF(L75,"",VLOOKUP(J75,'Survival Rates'!$A$4:$E$123,K75+4)*N75)</f>
        <v/>
      </c>
    </row>
    <row r="76" spans="1:15" x14ac:dyDescent="0.3">
      <c r="A76">
        <f t="shared" si="11"/>
        <v>74</v>
      </c>
      <c r="B76" s="4" t="str">
        <f ca="1">_xlfn.XLOOKUP(OFFSET('Survey Data'!$B$2,A76,0),Key!A$2:A$5,Key!B$2:B$5,"")</f>
        <v/>
      </c>
      <c r="C76" s="4" t="str">
        <f ca="1">_xlfn.XLOOKUP(OFFSET('Survey Data'!$C$2,A76,0),Key!$D$2:$D$4,Key!$E$2:$E$4,"")</f>
        <v/>
      </c>
      <c r="D76" s="4" t="str">
        <f ca="1">_xlfn.XLOOKUP(OFFSET('Survey Data'!$D$2,A76,0),Key!$D$2:$D$4,Key!$E$2:$E$4,"")</f>
        <v/>
      </c>
      <c r="E76" s="4" t="str">
        <f ca="1">_xlfn.XLOOKUP(OFFSET('Survey Data'!$E$2,A76,0),Key!$D$2:$D$4,Key!$E$2:$E$4,"")</f>
        <v/>
      </c>
      <c r="F76" s="4">
        <f ca="1">OFFSET('Survey Data'!$F$2,A76,0)</f>
        <v>0</v>
      </c>
      <c r="G76" s="4" t="str">
        <f ca="1">_xlfn.XLOOKUP(OFFSET('Survey Data'!$G$2,A76,0),Key!$G$2:$G$3,Key!$H$2:$H$3,"")</f>
        <v/>
      </c>
      <c r="I76">
        <f t="shared" ca="1" si="6"/>
        <v>0</v>
      </c>
      <c r="J76">
        <f t="shared" ca="1" si="7"/>
        <v>0</v>
      </c>
      <c r="K76">
        <f t="shared" ca="1" si="9"/>
        <v>1</v>
      </c>
      <c r="L76" t="b">
        <f t="shared" ca="1" si="10"/>
        <v>1</v>
      </c>
      <c r="M76" t="str">
        <f t="shared" ca="1" si="8"/>
        <v/>
      </c>
      <c r="N76" t="str">
        <f ca="1">IF(L76,"",VLOOKUP(I76,'P NH|Score'!$A$2:$G$8,2,FALSE))</f>
        <v/>
      </c>
      <c r="O76" t="str">
        <f ca="1">IF(L76,"",VLOOKUP(J76,'Survival Rates'!$A$4:$E$123,K76+4)*N76)</f>
        <v/>
      </c>
    </row>
    <row r="77" spans="1:15" x14ac:dyDescent="0.3">
      <c r="A77">
        <f t="shared" si="11"/>
        <v>75</v>
      </c>
      <c r="B77" s="4" t="str">
        <f ca="1">_xlfn.XLOOKUP(OFFSET('Survey Data'!$B$2,A77,0),Key!A$2:A$5,Key!B$2:B$5,"")</f>
        <v/>
      </c>
      <c r="C77" s="4" t="str">
        <f ca="1">_xlfn.XLOOKUP(OFFSET('Survey Data'!$C$2,A77,0),Key!$D$2:$D$4,Key!$E$2:$E$4,"")</f>
        <v/>
      </c>
      <c r="D77" s="4" t="str">
        <f ca="1">_xlfn.XLOOKUP(OFFSET('Survey Data'!$D$2,A77,0),Key!$D$2:$D$4,Key!$E$2:$E$4,"")</f>
        <v/>
      </c>
      <c r="E77" s="4" t="str">
        <f ca="1">_xlfn.XLOOKUP(OFFSET('Survey Data'!$E$2,A77,0),Key!$D$2:$D$4,Key!$E$2:$E$4,"")</f>
        <v/>
      </c>
      <c r="F77" s="4">
        <f ca="1">OFFSET('Survey Data'!$F$2,A77,0)</f>
        <v>0</v>
      </c>
      <c r="G77" s="4" t="str">
        <f ca="1">_xlfn.XLOOKUP(OFFSET('Survey Data'!$G$2,A77,0),Key!$G$2:$G$3,Key!$H$2:$H$3,"")</f>
        <v/>
      </c>
      <c r="I77">
        <f t="shared" ca="1" si="6"/>
        <v>0</v>
      </c>
      <c r="J77">
        <f t="shared" ca="1" si="7"/>
        <v>0</v>
      </c>
      <c r="K77">
        <f t="shared" ca="1" si="9"/>
        <v>1</v>
      </c>
      <c r="L77" t="b">
        <f t="shared" ca="1" si="10"/>
        <v>1</v>
      </c>
      <c r="M77" t="str">
        <f t="shared" ca="1" si="8"/>
        <v/>
      </c>
      <c r="N77" t="str">
        <f ca="1">IF(L77,"",VLOOKUP(I77,'P NH|Score'!$A$2:$G$8,2,FALSE))</f>
        <v/>
      </c>
      <c r="O77" t="str">
        <f ca="1">IF(L77,"",VLOOKUP(J77,'Survival Rates'!$A$4:$E$123,K77+4)*N77)</f>
        <v/>
      </c>
    </row>
    <row r="78" spans="1:15" x14ac:dyDescent="0.3">
      <c r="A78">
        <f t="shared" si="11"/>
        <v>76</v>
      </c>
      <c r="B78" s="4" t="str">
        <f ca="1">_xlfn.XLOOKUP(OFFSET('Survey Data'!$B$2,A78,0),Key!A$2:A$5,Key!B$2:B$5,"")</f>
        <v/>
      </c>
      <c r="C78" s="4" t="str">
        <f ca="1">_xlfn.XLOOKUP(OFFSET('Survey Data'!$C$2,A78,0),Key!$D$2:$D$4,Key!$E$2:$E$4,"")</f>
        <v/>
      </c>
      <c r="D78" s="4" t="str">
        <f ca="1">_xlfn.XLOOKUP(OFFSET('Survey Data'!$D$2,A78,0),Key!$D$2:$D$4,Key!$E$2:$E$4,"")</f>
        <v/>
      </c>
      <c r="E78" s="4" t="str">
        <f ca="1">_xlfn.XLOOKUP(OFFSET('Survey Data'!$E$2,A78,0),Key!$D$2:$D$4,Key!$E$2:$E$4,"")</f>
        <v/>
      </c>
      <c r="F78" s="4">
        <f ca="1">OFFSET('Survey Data'!$F$2,A78,0)</f>
        <v>0</v>
      </c>
      <c r="G78" s="4" t="str">
        <f ca="1">_xlfn.XLOOKUP(OFFSET('Survey Data'!$G$2,A78,0),Key!$G$2:$G$3,Key!$H$2:$H$3,"")</f>
        <v/>
      </c>
      <c r="I78">
        <f t="shared" ca="1" si="6"/>
        <v>0</v>
      </c>
      <c r="J78">
        <f t="shared" ca="1" si="7"/>
        <v>0</v>
      </c>
      <c r="K78">
        <f t="shared" ca="1" si="9"/>
        <v>1</v>
      </c>
      <c r="L78" t="b">
        <f t="shared" ca="1" si="10"/>
        <v>1</v>
      </c>
      <c r="M78" t="str">
        <f t="shared" ca="1" si="8"/>
        <v/>
      </c>
      <c r="N78" t="str">
        <f ca="1">IF(L78,"",VLOOKUP(I78,'P NH|Score'!$A$2:$G$8,2,FALSE))</f>
        <v/>
      </c>
      <c r="O78" t="str">
        <f ca="1">IF(L78,"",VLOOKUP(J78,'Survival Rates'!$A$4:$E$123,K78+4)*N78)</f>
        <v/>
      </c>
    </row>
    <row r="79" spans="1:15" x14ac:dyDescent="0.3">
      <c r="A79">
        <f t="shared" si="11"/>
        <v>77</v>
      </c>
      <c r="B79" s="4" t="str">
        <f ca="1">_xlfn.XLOOKUP(OFFSET('Survey Data'!$B$2,A79,0),Key!A$2:A$5,Key!B$2:B$5,"")</f>
        <v/>
      </c>
      <c r="C79" s="4" t="str">
        <f ca="1">_xlfn.XLOOKUP(OFFSET('Survey Data'!$C$2,A79,0),Key!$D$2:$D$4,Key!$E$2:$E$4,"")</f>
        <v/>
      </c>
      <c r="D79" s="4" t="str">
        <f ca="1">_xlfn.XLOOKUP(OFFSET('Survey Data'!$D$2,A79,0),Key!$D$2:$D$4,Key!$E$2:$E$4,"")</f>
        <v/>
      </c>
      <c r="E79" s="4" t="str">
        <f ca="1">_xlfn.XLOOKUP(OFFSET('Survey Data'!$E$2,A79,0),Key!$D$2:$D$4,Key!$E$2:$E$4,"")</f>
        <v/>
      </c>
      <c r="F79" s="4">
        <f ca="1">OFFSET('Survey Data'!$F$2,A79,0)</f>
        <v>0</v>
      </c>
      <c r="G79" s="4" t="str">
        <f ca="1">_xlfn.XLOOKUP(OFFSET('Survey Data'!$G$2,A79,0),Key!$G$2:$G$3,Key!$H$2:$H$3,"")</f>
        <v/>
      </c>
      <c r="I79">
        <f t="shared" ca="1" si="6"/>
        <v>0</v>
      </c>
      <c r="J79">
        <f t="shared" ca="1" si="7"/>
        <v>0</v>
      </c>
      <c r="K79">
        <f t="shared" ca="1" si="9"/>
        <v>1</v>
      </c>
      <c r="L79" t="b">
        <f t="shared" ca="1" si="10"/>
        <v>1</v>
      </c>
      <c r="M79" t="str">
        <f t="shared" ca="1" si="8"/>
        <v/>
      </c>
      <c r="N79" t="str">
        <f ca="1">IF(L79,"",VLOOKUP(I79,'P NH|Score'!$A$2:$G$8,2,FALSE))</f>
        <v/>
      </c>
      <c r="O79" t="str">
        <f ca="1">IF(L79,"",VLOOKUP(J79,'Survival Rates'!$A$4:$E$123,K79+4)*N79)</f>
        <v/>
      </c>
    </row>
    <row r="80" spans="1:15" x14ac:dyDescent="0.3">
      <c r="A80">
        <f t="shared" si="11"/>
        <v>78</v>
      </c>
      <c r="B80" s="4" t="str">
        <f ca="1">_xlfn.XLOOKUP(OFFSET('Survey Data'!$B$2,A80,0),Key!A$2:A$5,Key!B$2:B$5,"")</f>
        <v/>
      </c>
      <c r="C80" s="4" t="str">
        <f ca="1">_xlfn.XLOOKUP(OFFSET('Survey Data'!$C$2,A80,0),Key!$D$2:$D$4,Key!$E$2:$E$4,"")</f>
        <v/>
      </c>
      <c r="D80" s="4" t="str">
        <f ca="1">_xlfn.XLOOKUP(OFFSET('Survey Data'!$D$2,A80,0),Key!$D$2:$D$4,Key!$E$2:$E$4,"")</f>
        <v/>
      </c>
      <c r="E80" s="4" t="str">
        <f ca="1">_xlfn.XLOOKUP(OFFSET('Survey Data'!$E$2,A80,0),Key!$D$2:$D$4,Key!$E$2:$E$4,"")</f>
        <v/>
      </c>
      <c r="F80" s="4">
        <f ca="1">OFFSET('Survey Data'!$F$2,A80,0)</f>
        <v>0</v>
      </c>
      <c r="G80" s="4" t="str">
        <f ca="1">_xlfn.XLOOKUP(OFFSET('Survey Data'!$G$2,A80,0),Key!$G$2:$G$3,Key!$H$2:$H$3,"")</f>
        <v/>
      </c>
      <c r="I80">
        <f t="shared" ca="1" si="6"/>
        <v>0</v>
      </c>
      <c r="J80">
        <f t="shared" ca="1" si="7"/>
        <v>0</v>
      </c>
      <c r="K80">
        <f t="shared" ca="1" si="9"/>
        <v>1</v>
      </c>
      <c r="L80" t="b">
        <f t="shared" ca="1" si="10"/>
        <v>1</v>
      </c>
      <c r="M80" t="str">
        <f t="shared" ca="1" si="8"/>
        <v/>
      </c>
      <c r="N80" t="str">
        <f ca="1">IF(L80,"",VLOOKUP(I80,'P NH|Score'!$A$2:$G$8,2,FALSE))</f>
        <v/>
      </c>
      <c r="O80" t="str">
        <f ca="1">IF(L80,"",VLOOKUP(J80,'Survival Rates'!$A$4:$E$123,K80+4)*N80)</f>
        <v/>
      </c>
    </row>
    <row r="81" spans="1:15" x14ac:dyDescent="0.3">
      <c r="A81">
        <f t="shared" si="11"/>
        <v>79</v>
      </c>
      <c r="B81" s="4" t="str">
        <f ca="1">_xlfn.XLOOKUP(OFFSET('Survey Data'!$B$2,A81,0),Key!A$2:A$5,Key!B$2:B$5,"")</f>
        <v/>
      </c>
      <c r="C81" s="4" t="str">
        <f ca="1">_xlfn.XLOOKUP(OFFSET('Survey Data'!$C$2,A81,0),Key!$D$2:$D$4,Key!$E$2:$E$4,"")</f>
        <v/>
      </c>
      <c r="D81" s="4" t="str">
        <f ca="1">_xlfn.XLOOKUP(OFFSET('Survey Data'!$D$2,A81,0),Key!$D$2:$D$4,Key!$E$2:$E$4,"")</f>
        <v/>
      </c>
      <c r="E81" s="4" t="str">
        <f ca="1">_xlfn.XLOOKUP(OFFSET('Survey Data'!$E$2,A81,0),Key!$D$2:$D$4,Key!$E$2:$E$4,"")</f>
        <v/>
      </c>
      <c r="F81" s="4">
        <f ca="1">OFFSET('Survey Data'!$F$2,A81,0)</f>
        <v>0</v>
      </c>
      <c r="G81" s="4" t="str">
        <f ca="1">_xlfn.XLOOKUP(OFFSET('Survey Data'!$G$2,A81,0),Key!$G$2:$G$3,Key!$H$2:$H$3,"")</f>
        <v/>
      </c>
      <c r="I81">
        <f t="shared" ca="1" si="6"/>
        <v>0</v>
      </c>
      <c r="J81">
        <f t="shared" ca="1" si="7"/>
        <v>0</v>
      </c>
      <c r="K81">
        <f t="shared" ca="1" si="9"/>
        <v>1</v>
      </c>
      <c r="L81" t="b">
        <f t="shared" ca="1" si="10"/>
        <v>1</v>
      </c>
      <c r="M81" t="str">
        <f t="shared" ca="1" si="8"/>
        <v/>
      </c>
      <c r="N81" t="str">
        <f ca="1">IF(L81,"",VLOOKUP(I81,'P NH|Score'!$A$2:$G$8,2,FALSE))</f>
        <v/>
      </c>
      <c r="O81" t="str">
        <f ca="1">IF(L81,"",VLOOKUP(J81,'Survival Rates'!$A$4:$E$123,K81+4)*N81)</f>
        <v/>
      </c>
    </row>
    <row r="82" spans="1:15" x14ac:dyDescent="0.3">
      <c r="A82">
        <f t="shared" si="11"/>
        <v>80</v>
      </c>
      <c r="B82" s="4" t="str">
        <f ca="1">_xlfn.XLOOKUP(OFFSET('Survey Data'!$B$2,A82,0),Key!A$2:A$5,Key!B$2:B$5,"")</f>
        <v/>
      </c>
      <c r="C82" s="4" t="str">
        <f ca="1">_xlfn.XLOOKUP(OFFSET('Survey Data'!$C$2,A82,0),Key!$D$2:$D$4,Key!$E$2:$E$4,"")</f>
        <v/>
      </c>
      <c r="D82" s="4" t="str">
        <f ca="1">_xlfn.XLOOKUP(OFFSET('Survey Data'!$D$2,A82,0),Key!$D$2:$D$4,Key!$E$2:$E$4,"")</f>
        <v/>
      </c>
      <c r="E82" s="4" t="str">
        <f ca="1">_xlfn.XLOOKUP(OFFSET('Survey Data'!$E$2,A82,0),Key!$D$2:$D$4,Key!$E$2:$E$4,"")</f>
        <v/>
      </c>
      <c r="F82" s="4">
        <f ca="1">OFFSET('Survey Data'!$F$2,A82,0)</f>
        <v>0</v>
      </c>
      <c r="G82" s="4" t="str">
        <f ca="1">_xlfn.XLOOKUP(OFFSET('Survey Data'!$G$2,A82,0),Key!$G$2:$G$3,Key!$H$2:$H$3,"")</f>
        <v/>
      </c>
      <c r="I82">
        <f t="shared" ca="1" si="6"/>
        <v>0</v>
      </c>
      <c r="J82">
        <f t="shared" ca="1" si="7"/>
        <v>0</v>
      </c>
      <c r="K82">
        <f t="shared" ca="1" si="9"/>
        <v>1</v>
      </c>
      <c r="L82" t="b">
        <f t="shared" ca="1" si="10"/>
        <v>1</v>
      </c>
      <c r="M82" t="str">
        <f t="shared" ca="1" si="8"/>
        <v/>
      </c>
      <c r="N82" t="str">
        <f ca="1">IF(L82,"",VLOOKUP(I82,'P NH|Score'!$A$2:$G$8,2,FALSE))</f>
        <v/>
      </c>
      <c r="O82" t="str">
        <f ca="1">IF(L82,"",VLOOKUP(J82,'Survival Rates'!$A$4:$E$123,K82+4)*N82)</f>
        <v/>
      </c>
    </row>
    <row r="83" spans="1:15" x14ac:dyDescent="0.3">
      <c r="A83">
        <f t="shared" si="11"/>
        <v>81</v>
      </c>
      <c r="B83" s="4" t="str">
        <f ca="1">_xlfn.XLOOKUP(OFFSET('Survey Data'!$B$2,A83,0),Key!A$2:A$5,Key!B$2:B$5,"")</f>
        <v/>
      </c>
      <c r="C83" s="4" t="str">
        <f ca="1">_xlfn.XLOOKUP(OFFSET('Survey Data'!$C$2,A83,0),Key!$D$2:$D$4,Key!$E$2:$E$4,"")</f>
        <v/>
      </c>
      <c r="D83" s="4" t="str">
        <f ca="1">_xlfn.XLOOKUP(OFFSET('Survey Data'!$D$2,A83,0),Key!$D$2:$D$4,Key!$E$2:$E$4,"")</f>
        <v/>
      </c>
      <c r="E83" s="4" t="str">
        <f ca="1">_xlfn.XLOOKUP(OFFSET('Survey Data'!$E$2,A83,0),Key!$D$2:$D$4,Key!$E$2:$E$4,"")</f>
        <v/>
      </c>
      <c r="F83" s="4">
        <f ca="1">OFFSET('Survey Data'!$F$2,A83,0)</f>
        <v>0</v>
      </c>
      <c r="G83" s="4" t="str">
        <f ca="1">_xlfn.XLOOKUP(OFFSET('Survey Data'!$G$2,A83,0),Key!$G$2:$G$3,Key!$H$2:$H$3,"")</f>
        <v/>
      </c>
      <c r="I83">
        <f t="shared" ca="1" si="6"/>
        <v>0</v>
      </c>
      <c r="J83">
        <f t="shared" ca="1" si="7"/>
        <v>0</v>
      </c>
      <c r="K83">
        <f t="shared" ca="1" si="9"/>
        <v>1</v>
      </c>
      <c r="L83" t="b">
        <f t="shared" ca="1" si="10"/>
        <v>1</v>
      </c>
      <c r="M83" t="str">
        <f t="shared" ca="1" si="8"/>
        <v/>
      </c>
      <c r="N83" t="str">
        <f ca="1">IF(L83,"",VLOOKUP(I83,'P NH|Score'!$A$2:$G$8,2,FALSE))</f>
        <v/>
      </c>
      <c r="O83" t="str">
        <f ca="1">IF(L83,"",VLOOKUP(J83,'Survival Rates'!$A$4:$E$123,K83+4)*N83)</f>
        <v/>
      </c>
    </row>
    <row r="84" spans="1:15" x14ac:dyDescent="0.3">
      <c r="A84">
        <f t="shared" si="11"/>
        <v>82</v>
      </c>
      <c r="B84" s="4" t="str">
        <f ca="1">_xlfn.XLOOKUP(OFFSET('Survey Data'!$B$2,A84,0),Key!A$2:A$5,Key!B$2:B$5,"")</f>
        <v/>
      </c>
      <c r="C84" s="4" t="str">
        <f ca="1">_xlfn.XLOOKUP(OFFSET('Survey Data'!$C$2,A84,0),Key!$D$2:$D$4,Key!$E$2:$E$4,"")</f>
        <v/>
      </c>
      <c r="D84" s="4" t="str">
        <f ca="1">_xlfn.XLOOKUP(OFFSET('Survey Data'!$D$2,A84,0),Key!$D$2:$D$4,Key!$E$2:$E$4,"")</f>
        <v/>
      </c>
      <c r="E84" s="4" t="str">
        <f ca="1">_xlfn.XLOOKUP(OFFSET('Survey Data'!$E$2,A84,0),Key!$D$2:$D$4,Key!$E$2:$E$4,"")</f>
        <v/>
      </c>
      <c r="F84" s="4">
        <f ca="1">OFFSET('Survey Data'!$F$2,A84,0)</f>
        <v>0</v>
      </c>
      <c r="G84" s="4" t="str">
        <f ca="1">_xlfn.XLOOKUP(OFFSET('Survey Data'!$G$2,A84,0),Key!$G$2:$G$3,Key!$H$2:$H$3,"")</f>
        <v/>
      </c>
      <c r="I84">
        <f t="shared" ca="1" si="6"/>
        <v>0</v>
      </c>
      <c r="J84">
        <f t="shared" ca="1" si="7"/>
        <v>0</v>
      </c>
      <c r="K84">
        <f t="shared" ca="1" si="9"/>
        <v>1</v>
      </c>
      <c r="L84" t="b">
        <f t="shared" ca="1" si="10"/>
        <v>1</v>
      </c>
      <c r="M84" t="str">
        <f t="shared" ca="1" si="8"/>
        <v/>
      </c>
      <c r="N84" t="str">
        <f ca="1">IF(L84,"",VLOOKUP(I84,'P NH|Score'!$A$2:$G$8,2,FALSE))</f>
        <v/>
      </c>
      <c r="O84" t="str">
        <f ca="1">IF(L84,"",VLOOKUP(J84,'Survival Rates'!$A$4:$E$123,K84+4)*N84)</f>
        <v/>
      </c>
    </row>
    <row r="85" spans="1:15" x14ac:dyDescent="0.3">
      <c r="A85">
        <f t="shared" si="11"/>
        <v>83</v>
      </c>
      <c r="B85" s="4" t="str">
        <f ca="1">_xlfn.XLOOKUP(OFFSET('Survey Data'!$B$2,A85,0),Key!A$2:A$5,Key!B$2:B$5,"")</f>
        <v/>
      </c>
      <c r="C85" s="4" t="str">
        <f ca="1">_xlfn.XLOOKUP(OFFSET('Survey Data'!$C$2,A85,0),Key!$D$2:$D$4,Key!$E$2:$E$4,"")</f>
        <v/>
      </c>
      <c r="D85" s="4" t="str">
        <f ca="1">_xlfn.XLOOKUP(OFFSET('Survey Data'!$D$2,A85,0),Key!$D$2:$D$4,Key!$E$2:$E$4,"")</f>
        <v/>
      </c>
      <c r="E85" s="4" t="str">
        <f ca="1">_xlfn.XLOOKUP(OFFSET('Survey Data'!$E$2,A85,0),Key!$D$2:$D$4,Key!$E$2:$E$4,"")</f>
        <v/>
      </c>
      <c r="F85" s="4">
        <f ca="1">OFFSET('Survey Data'!$F$2,A85,0)</f>
        <v>0</v>
      </c>
      <c r="G85" s="4" t="str">
        <f ca="1">_xlfn.XLOOKUP(OFFSET('Survey Data'!$G$2,A85,0),Key!$G$2:$G$3,Key!$H$2:$H$3,"")</f>
        <v/>
      </c>
      <c r="I85">
        <f t="shared" ca="1" si="6"/>
        <v>0</v>
      </c>
      <c r="J85">
        <f t="shared" ca="1" si="7"/>
        <v>0</v>
      </c>
      <c r="K85">
        <f t="shared" ca="1" si="9"/>
        <v>1</v>
      </c>
      <c r="L85" t="b">
        <f t="shared" ca="1" si="10"/>
        <v>1</v>
      </c>
      <c r="M85" t="str">
        <f t="shared" ca="1" si="8"/>
        <v/>
      </c>
      <c r="N85" t="str">
        <f ca="1">IF(L85,"",VLOOKUP(I85,'P NH|Score'!$A$2:$G$8,2,FALSE))</f>
        <v/>
      </c>
      <c r="O85" t="str">
        <f ca="1">IF(L85,"",VLOOKUP(J85,'Survival Rates'!$A$4:$E$123,K85+4)*N85)</f>
        <v/>
      </c>
    </row>
    <row r="86" spans="1:15" x14ac:dyDescent="0.3">
      <c r="A86">
        <f t="shared" si="11"/>
        <v>84</v>
      </c>
      <c r="B86" s="4" t="str">
        <f ca="1">_xlfn.XLOOKUP(OFFSET('Survey Data'!$B$2,A86,0),Key!A$2:A$5,Key!B$2:B$5,"")</f>
        <v/>
      </c>
      <c r="C86" s="4" t="str">
        <f ca="1">_xlfn.XLOOKUP(OFFSET('Survey Data'!$C$2,A86,0),Key!$D$2:$D$4,Key!$E$2:$E$4,"")</f>
        <v/>
      </c>
      <c r="D86" s="4" t="str">
        <f ca="1">_xlfn.XLOOKUP(OFFSET('Survey Data'!$D$2,A86,0),Key!$D$2:$D$4,Key!$E$2:$E$4,"")</f>
        <v/>
      </c>
      <c r="E86" s="4" t="str">
        <f ca="1">_xlfn.XLOOKUP(OFFSET('Survey Data'!$E$2,A86,0),Key!$D$2:$D$4,Key!$E$2:$E$4,"")</f>
        <v/>
      </c>
      <c r="F86" s="4">
        <f ca="1">OFFSET('Survey Data'!$F$2,A86,0)</f>
        <v>0</v>
      </c>
      <c r="G86" s="4" t="str">
        <f ca="1">_xlfn.XLOOKUP(OFFSET('Survey Data'!$G$2,A86,0),Key!$G$2:$G$3,Key!$H$2:$H$3,"")</f>
        <v/>
      </c>
      <c r="I86">
        <f t="shared" ca="1" si="6"/>
        <v>0</v>
      </c>
      <c r="J86">
        <f t="shared" ca="1" si="7"/>
        <v>0</v>
      </c>
      <c r="K86">
        <f t="shared" ca="1" si="9"/>
        <v>1</v>
      </c>
      <c r="L86" t="b">
        <f t="shared" ca="1" si="10"/>
        <v>1</v>
      </c>
      <c r="M86" t="str">
        <f t="shared" ca="1" si="8"/>
        <v/>
      </c>
      <c r="N86" t="str">
        <f ca="1">IF(L86,"",VLOOKUP(I86,'P NH|Score'!$A$2:$G$8,2,FALSE))</f>
        <v/>
      </c>
      <c r="O86" t="str">
        <f ca="1">IF(L86,"",VLOOKUP(J86,'Survival Rates'!$A$4:$E$123,K86+4)*N86)</f>
        <v/>
      </c>
    </row>
    <row r="87" spans="1:15" x14ac:dyDescent="0.3">
      <c r="A87">
        <f t="shared" si="11"/>
        <v>85</v>
      </c>
      <c r="B87" s="4" t="str">
        <f ca="1">_xlfn.XLOOKUP(OFFSET('Survey Data'!$B$2,A87,0),Key!A$2:A$5,Key!B$2:B$5,"")</f>
        <v/>
      </c>
      <c r="C87" s="4" t="str">
        <f ca="1">_xlfn.XLOOKUP(OFFSET('Survey Data'!$C$2,A87,0),Key!$D$2:$D$4,Key!$E$2:$E$4,"")</f>
        <v/>
      </c>
      <c r="D87" s="4" t="str">
        <f ca="1">_xlfn.XLOOKUP(OFFSET('Survey Data'!$D$2,A87,0),Key!$D$2:$D$4,Key!$E$2:$E$4,"")</f>
        <v/>
      </c>
      <c r="E87" s="4" t="str">
        <f ca="1">_xlfn.XLOOKUP(OFFSET('Survey Data'!$E$2,A87,0),Key!$D$2:$D$4,Key!$E$2:$E$4,"")</f>
        <v/>
      </c>
      <c r="F87" s="4">
        <f ca="1">OFFSET('Survey Data'!$F$2,A87,0)</f>
        <v>0</v>
      </c>
      <c r="G87" s="4" t="str">
        <f ca="1">_xlfn.XLOOKUP(OFFSET('Survey Data'!$G$2,A87,0),Key!$G$2:$G$3,Key!$H$2:$H$3,"")</f>
        <v/>
      </c>
      <c r="I87">
        <f t="shared" ca="1" si="6"/>
        <v>0</v>
      </c>
      <c r="J87">
        <f t="shared" ca="1" si="7"/>
        <v>0</v>
      </c>
      <c r="K87">
        <f t="shared" ca="1" si="9"/>
        <v>1</v>
      </c>
      <c r="L87" t="b">
        <f t="shared" ca="1" si="10"/>
        <v>1</v>
      </c>
      <c r="M87" t="str">
        <f t="shared" ca="1" si="8"/>
        <v/>
      </c>
      <c r="N87" t="str">
        <f ca="1">IF(L87,"",VLOOKUP(I87,'P NH|Score'!$A$2:$G$8,2,FALSE))</f>
        <v/>
      </c>
      <c r="O87" t="str">
        <f ca="1">IF(L87,"",VLOOKUP(J87,'Survival Rates'!$A$4:$E$123,K87+4)*N87)</f>
        <v/>
      </c>
    </row>
    <row r="88" spans="1:15" x14ac:dyDescent="0.3">
      <c r="A88">
        <f t="shared" si="11"/>
        <v>86</v>
      </c>
      <c r="B88" s="4" t="str">
        <f ca="1">_xlfn.XLOOKUP(OFFSET('Survey Data'!$B$2,A88,0),Key!A$2:A$5,Key!B$2:B$5,"")</f>
        <v/>
      </c>
      <c r="C88" s="4" t="str">
        <f ca="1">_xlfn.XLOOKUP(OFFSET('Survey Data'!$C$2,A88,0),Key!$D$2:$D$4,Key!$E$2:$E$4,"")</f>
        <v/>
      </c>
      <c r="D88" s="4" t="str">
        <f ca="1">_xlfn.XLOOKUP(OFFSET('Survey Data'!$D$2,A88,0),Key!$D$2:$D$4,Key!$E$2:$E$4,"")</f>
        <v/>
      </c>
      <c r="E88" s="4" t="str">
        <f ca="1">_xlfn.XLOOKUP(OFFSET('Survey Data'!$E$2,A88,0),Key!$D$2:$D$4,Key!$E$2:$E$4,"")</f>
        <v/>
      </c>
      <c r="F88" s="4">
        <f ca="1">OFFSET('Survey Data'!$F$2,A88,0)</f>
        <v>0</v>
      </c>
      <c r="G88" s="4" t="str">
        <f ca="1">_xlfn.XLOOKUP(OFFSET('Survey Data'!$G$2,A88,0),Key!$G$2:$G$3,Key!$H$2:$H$3,"")</f>
        <v/>
      </c>
      <c r="I88">
        <f t="shared" ca="1" si="6"/>
        <v>0</v>
      </c>
      <c r="J88">
        <f t="shared" ca="1" si="7"/>
        <v>0</v>
      </c>
      <c r="K88">
        <f t="shared" ca="1" si="9"/>
        <v>1</v>
      </c>
      <c r="L88" t="b">
        <f t="shared" ca="1" si="10"/>
        <v>1</v>
      </c>
      <c r="M88" t="str">
        <f t="shared" ca="1" si="8"/>
        <v/>
      </c>
      <c r="N88" t="str">
        <f ca="1">IF(L88,"",VLOOKUP(I88,'P NH|Score'!$A$2:$G$8,2,FALSE))</f>
        <v/>
      </c>
      <c r="O88" t="str">
        <f ca="1">IF(L88,"",VLOOKUP(J88,'Survival Rates'!$A$4:$E$123,K88+4)*N88)</f>
        <v/>
      </c>
    </row>
    <row r="89" spans="1:15" x14ac:dyDescent="0.3">
      <c r="A89">
        <f t="shared" si="11"/>
        <v>87</v>
      </c>
      <c r="B89" s="4" t="str">
        <f ca="1">_xlfn.XLOOKUP(OFFSET('Survey Data'!$B$2,A89,0),Key!A$2:A$5,Key!B$2:B$5,"")</f>
        <v/>
      </c>
      <c r="C89" s="4" t="str">
        <f ca="1">_xlfn.XLOOKUP(OFFSET('Survey Data'!$C$2,A89,0),Key!$D$2:$D$4,Key!$E$2:$E$4,"")</f>
        <v/>
      </c>
      <c r="D89" s="4" t="str">
        <f ca="1">_xlfn.XLOOKUP(OFFSET('Survey Data'!$D$2,A89,0),Key!$D$2:$D$4,Key!$E$2:$E$4,"")</f>
        <v/>
      </c>
      <c r="E89" s="4" t="str">
        <f ca="1">_xlfn.XLOOKUP(OFFSET('Survey Data'!$E$2,A89,0),Key!$D$2:$D$4,Key!$E$2:$E$4,"")</f>
        <v/>
      </c>
      <c r="F89" s="4">
        <f ca="1">OFFSET('Survey Data'!$F$2,A89,0)</f>
        <v>0</v>
      </c>
      <c r="G89" s="4" t="str">
        <f ca="1">_xlfn.XLOOKUP(OFFSET('Survey Data'!$G$2,A89,0),Key!$G$2:$G$3,Key!$H$2:$H$3,"")</f>
        <v/>
      </c>
      <c r="I89">
        <f t="shared" ca="1" si="6"/>
        <v>0</v>
      </c>
      <c r="J89">
        <f t="shared" ca="1" si="7"/>
        <v>0</v>
      </c>
      <c r="K89">
        <f t="shared" ca="1" si="9"/>
        <v>1</v>
      </c>
      <c r="L89" t="b">
        <f t="shared" ca="1" si="10"/>
        <v>1</v>
      </c>
      <c r="M89" t="str">
        <f t="shared" ca="1" si="8"/>
        <v/>
      </c>
      <c r="N89" t="str">
        <f ca="1">IF(L89,"",VLOOKUP(I89,'P NH|Score'!$A$2:$G$8,2,FALSE))</f>
        <v/>
      </c>
      <c r="O89" t="str">
        <f ca="1">IF(L89,"",VLOOKUP(J89,'Survival Rates'!$A$4:$E$123,K89+4)*N89)</f>
        <v/>
      </c>
    </row>
    <row r="90" spans="1:15" x14ac:dyDescent="0.3">
      <c r="A90">
        <f t="shared" si="11"/>
        <v>88</v>
      </c>
      <c r="B90" s="4" t="str">
        <f ca="1">_xlfn.XLOOKUP(OFFSET('Survey Data'!$B$2,A90,0),Key!A$2:A$5,Key!B$2:B$5,"")</f>
        <v/>
      </c>
      <c r="C90" s="4" t="str">
        <f ca="1">_xlfn.XLOOKUP(OFFSET('Survey Data'!$C$2,A90,0),Key!$D$2:$D$4,Key!$E$2:$E$4,"")</f>
        <v/>
      </c>
      <c r="D90" s="4" t="str">
        <f ca="1">_xlfn.XLOOKUP(OFFSET('Survey Data'!$D$2,A90,0),Key!$D$2:$D$4,Key!$E$2:$E$4,"")</f>
        <v/>
      </c>
      <c r="E90" s="4" t="str">
        <f ca="1">_xlfn.XLOOKUP(OFFSET('Survey Data'!$E$2,A90,0),Key!$D$2:$D$4,Key!$E$2:$E$4,"")</f>
        <v/>
      </c>
      <c r="F90" s="4">
        <f ca="1">OFFSET('Survey Data'!$F$2,A90,0)</f>
        <v>0</v>
      </c>
      <c r="G90" s="4" t="str">
        <f ca="1">_xlfn.XLOOKUP(OFFSET('Survey Data'!$G$2,A90,0),Key!$G$2:$G$3,Key!$H$2:$H$3,"")</f>
        <v/>
      </c>
      <c r="I90">
        <f t="shared" ca="1" si="6"/>
        <v>0</v>
      </c>
      <c r="J90">
        <f t="shared" ca="1" si="7"/>
        <v>0</v>
      </c>
      <c r="K90">
        <f t="shared" ca="1" si="9"/>
        <v>1</v>
      </c>
      <c r="L90" t="b">
        <f t="shared" ca="1" si="10"/>
        <v>1</v>
      </c>
      <c r="M90" t="str">
        <f t="shared" ca="1" si="8"/>
        <v/>
      </c>
      <c r="N90" t="str">
        <f ca="1">IF(L90,"",VLOOKUP(I90,'P NH|Score'!$A$2:$G$8,2,FALSE))</f>
        <v/>
      </c>
      <c r="O90" t="str">
        <f ca="1">IF(L90,"",VLOOKUP(J90,'Survival Rates'!$A$4:$E$123,K90+4)*N90)</f>
        <v/>
      </c>
    </row>
    <row r="91" spans="1:15" x14ac:dyDescent="0.3">
      <c r="A91">
        <f t="shared" si="11"/>
        <v>89</v>
      </c>
      <c r="B91" s="4" t="str">
        <f ca="1">_xlfn.XLOOKUP(OFFSET('Survey Data'!$B$2,A91,0),Key!A$2:A$5,Key!B$2:B$5,"")</f>
        <v/>
      </c>
      <c r="C91" s="4" t="str">
        <f ca="1">_xlfn.XLOOKUP(OFFSET('Survey Data'!$C$2,A91,0),Key!$D$2:$D$4,Key!$E$2:$E$4,"")</f>
        <v/>
      </c>
      <c r="D91" s="4" t="str">
        <f ca="1">_xlfn.XLOOKUP(OFFSET('Survey Data'!$D$2,A91,0),Key!$D$2:$D$4,Key!$E$2:$E$4,"")</f>
        <v/>
      </c>
      <c r="E91" s="4" t="str">
        <f ca="1">_xlfn.XLOOKUP(OFFSET('Survey Data'!$E$2,A91,0),Key!$D$2:$D$4,Key!$E$2:$E$4,"")</f>
        <v/>
      </c>
      <c r="F91" s="4">
        <f ca="1">OFFSET('Survey Data'!$F$2,A91,0)</f>
        <v>0</v>
      </c>
      <c r="G91" s="4" t="str">
        <f ca="1">_xlfn.XLOOKUP(OFFSET('Survey Data'!$G$2,A91,0),Key!$G$2:$G$3,Key!$H$2:$H$3,"")</f>
        <v/>
      </c>
      <c r="I91">
        <f t="shared" ca="1" si="6"/>
        <v>0</v>
      </c>
      <c r="J91">
        <f t="shared" ca="1" si="7"/>
        <v>0</v>
      </c>
      <c r="K91">
        <f t="shared" ca="1" si="9"/>
        <v>1</v>
      </c>
      <c r="L91" t="b">
        <f t="shared" ca="1" si="10"/>
        <v>1</v>
      </c>
      <c r="M91" t="str">
        <f t="shared" ca="1" si="8"/>
        <v/>
      </c>
      <c r="N91" t="str">
        <f ca="1">IF(L91,"",VLOOKUP(I91,'P NH|Score'!$A$2:$G$8,2,FALSE))</f>
        <v/>
      </c>
      <c r="O91" t="str">
        <f ca="1">IF(L91,"",VLOOKUP(J91,'Survival Rates'!$A$4:$E$123,K91+4)*N91)</f>
        <v/>
      </c>
    </row>
    <row r="92" spans="1:15" x14ac:dyDescent="0.3">
      <c r="A92">
        <f t="shared" si="11"/>
        <v>90</v>
      </c>
      <c r="B92" s="4" t="str">
        <f ca="1">_xlfn.XLOOKUP(OFFSET('Survey Data'!$B$2,A92,0),Key!A$2:A$5,Key!B$2:B$5,"")</f>
        <v/>
      </c>
      <c r="C92" s="4" t="str">
        <f ca="1">_xlfn.XLOOKUP(OFFSET('Survey Data'!$C$2,A92,0),Key!$D$2:$D$4,Key!$E$2:$E$4,"")</f>
        <v/>
      </c>
      <c r="D92" s="4" t="str">
        <f ca="1">_xlfn.XLOOKUP(OFFSET('Survey Data'!$D$2,A92,0),Key!$D$2:$D$4,Key!$E$2:$E$4,"")</f>
        <v/>
      </c>
      <c r="E92" s="4" t="str">
        <f ca="1">_xlfn.XLOOKUP(OFFSET('Survey Data'!$E$2,A92,0),Key!$D$2:$D$4,Key!$E$2:$E$4,"")</f>
        <v/>
      </c>
      <c r="F92" s="4">
        <f ca="1">OFFSET('Survey Data'!$F$2,A92,0)</f>
        <v>0</v>
      </c>
      <c r="G92" s="4" t="str">
        <f ca="1">_xlfn.XLOOKUP(OFFSET('Survey Data'!$G$2,A92,0),Key!$G$2:$G$3,Key!$H$2:$H$3,"")</f>
        <v/>
      </c>
      <c r="I92">
        <f t="shared" ca="1" si="6"/>
        <v>0</v>
      </c>
      <c r="J92">
        <f t="shared" ca="1" si="7"/>
        <v>0</v>
      </c>
      <c r="K92">
        <f t="shared" ca="1" si="9"/>
        <v>1</v>
      </c>
      <c r="L92" t="b">
        <f t="shared" ca="1" si="10"/>
        <v>1</v>
      </c>
      <c r="M92" t="str">
        <f t="shared" ca="1" si="8"/>
        <v/>
      </c>
      <c r="N92" t="str">
        <f ca="1">IF(L92,"",VLOOKUP(I92,'P NH|Score'!$A$2:$G$8,2,FALSE))</f>
        <v/>
      </c>
      <c r="O92" t="str">
        <f ca="1">IF(L92,"",VLOOKUP(J92,'Survival Rates'!$A$4:$E$123,K92+4)*N92)</f>
        <v/>
      </c>
    </row>
    <row r="93" spans="1:15" x14ac:dyDescent="0.3">
      <c r="A93">
        <f t="shared" si="11"/>
        <v>91</v>
      </c>
      <c r="B93" s="4" t="str">
        <f ca="1">_xlfn.XLOOKUP(OFFSET('Survey Data'!$B$2,A93,0),Key!A$2:A$5,Key!B$2:B$5,"")</f>
        <v/>
      </c>
      <c r="C93" s="4" t="str">
        <f ca="1">_xlfn.XLOOKUP(OFFSET('Survey Data'!$C$2,A93,0),Key!$D$2:$D$4,Key!$E$2:$E$4,"")</f>
        <v/>
      </c>
      <c r="D93" s="4" t="str">
        <f ca="1">_xlfn.XLOOKUP(OFFSET('Survey Data'!$D$2,A93,0),Key!$D$2:$D$4,Key!$E$2:$E$4,"")</f>
        <v/>
      </c>
      <c r="E93" s="4" t="str">
        <f ca="1">_xlfn.XLOOKUP(OFFSET('Survey Data'!$E$2,A93,0),Key!$D$2:$D$4,Key!$E$2:$E$4,"")</f>
        <v/>
      </c>
      <c r="F93" s="4">
        <f ca="1">OFFSET('Survey Data'!$F$2,A93,0)</f>
        <v>0</v>
      </c>
      <c r="G93" s="4" t="str">
        <f ca="1">_xlfn.XLOOKUP(OFFSET('Survey Data'!$G$2,A93,0),Key!$G$2:$G$3,Key!$H$2:$H$3,"")</f>
        <v/>
      </c>
      <c r="I93">
        <f t="shared" ca="1" si="6"/>
        <v>0</v>
      </c>
      <c r="J93">
        <f t="shared" ca="1" si="7"/>
        <v>0</v>
      </c>
      <c r="K93">
        <f t="shared" ca="1" si="9"/>
        <v>1</v>
      </c>
      <c r="L93" t="b">
        <f t="shared" ca="1" si="10"/>
        <v>1</v>
      </c>
      <c r="M93" t="str">
        <f t="shared" ca="1" si="8"/>
        <v/>
      </c>
      <c r="N93" t="str">
        <f ca="1">IF(L93,"",VLOOKUP(I93,'P NH|Score'!$A$2:$G$8,2,FALSE))</f>
        <v/>
      </c>
      <c r="O93" t="str">
        <f ca="1">IF(L93,"",VLOOKUP(J93,'Survival Rates'!$A$4:$E$123,K93+4)*N93)</f>
        <v/>
      </c>
    </row>
    <row r="94" spans="1:15" x14ac:dyDescent="0.3">
      <c r="A94">
        <f t="shared" si="11"/>
        <v>92</v>
      </c>
      <c r="B94" s="4" t="str">
        <f ca="1">_xlfn.XLOOKUP(OFFSET('Survey Data'!$B$2,A94,0),Key!A$2:A$5,Key!B$2:B$5,"")</f>
        <v/>
      </c>
      <c r="C94" s="4" t="str">
        <f ca="1">_xlfn.XLOOKUP(OFFSET('Survey Data'!$C$2,A94,0),Key!$D$2:$D$4,Key!$E$2:$E$4,"")</f>
        <v/>
      </c>
      <c r="D94" s="4" t="str">
        <f ca="1">_xlfn.XLOOKUP(OFFSET('Survey Data'!$D$2,A94,0),Key!$D$2:$D$4,Key!$E$2:$E$4,"")</f>
        <v/>
      </c>
      <c r="E94" s="4" t="str">
        <f ca="1">_xlfn.XLOOKUP(OFFSET('Survey Data'!$E$2,A94,0),Key!$D$2:$D$4,Key!$E$2:$E$4,"")</f>
        <v/>
      </c>
      <c r="F94" s="4">
        <f ca="1">OFFSET('Survey Data'!$F$2,A94,0)</f>
        <v>0</v>
      </c>
      <c r="G94" s="4" t="str">
        <f ca="1">_xlfn.XLOOKUP(OFFSET('Survey Data'!$G$2,A94,0),Key!$G$2:$G$3,Key!$H$2:$H$3,"")</f>
        <v/>
      </c>
      <c r="I94">
        <f t="shared" ca="1" si="6"/>
        <v>0</v>
      </c>
      <c r="J94">
        <f t="shared" ca="1" si="7"/>
        <v>0</v>
      </c>
      <c r="K94">
        <f t="shared" ca="1" si="9"/>
        <v>1</v>
      </c>
      <c r="L94" t="b">
        <f t="shared" ca="1" si="10"/>
        <v>1</v>
      </c>
      <c r="M94" t="str">
        <f t="shared" ca="1" si="8"/>
        <v/>
      </c>
      <c r="N94" t="str">
        <f ca="1">IF(L94,"",VLOOKUP(I94,'P NH|Score'!$A$2:$G$8,2,FALSE))</f>
        <v/>
      </c>
      <c r="O94" t="str">
        <f ca="1">IF(L94,"",VLOOKUP(J94,'Survival Rates'!$A$4:$E$123,K94+4)*N94)</f>
        <v/>
      </c>
    </row>
    <row r="95" spans="1:15" x14ac:dyDescent="0.3">
      <c r="A95">
        <f t="shared" si="11"/>
        <v>93</v>
      </c>
      <c r="B95" s="4" t="str">
        <f ca="1">_xlfn.XLOOKUP(OFFSET('Survey Data'!$B$2,A95,0),Key!A$2:A$5,Key!B$2:B$5,"")</f>
        <v/>
      </c>
      <c r="C95" s="4" t="str">
        <f ca="1">_xlfn.XLOOKUP(OFFSET('Survey Data'!$C$2,A95,0),Key!$D$2:$D$4,Key!$E$2:$E$4,"")</f>
        <v/>
      </c>
      <c r="D95" s="4" t="str">
        <f ca="1">_xlfn.XLOOKUP(OFFSET('Survey Data'!$D$2,A95,0),Key!$D$2:$D$4,Key!$E$2:$E$4,"")</f>
        <v/>
      </c>
      <c r="E95" s="4" t="str">
        <f ca="1">_xlfn.XLOOKUP(OFFSET('Survey Data'!$E$2,A95,0),Key!$D$2:$D$4,Key!$E$2:$E$4,"")</f>
        <v/>
      </c>
      <c r="F95" s="4">
        <f ca="1">OFFSET('Survey Data'!$F$2,A95,0)</f>
        <v>0</v>
      </c>
      <c r="G95" s="4" t="str">
        <f ca="1">_xlfn.XLOOKUP(OFFSET('Survey Data'!$G$2,A95,0),Key!$G$2:$G$3,Key!$H$2:$H$3,"")</f>
        <v/>
      </c>
      <c r="I95">
        <f t="shared" ca="1" si="6"/>
        <v>0</v>
      </c>
      <c r="J95">
        <f t="shared" ca="1" si="7"/>
        <v>0</v>
      </c>
      <c r="K95">
        <f t="shared" ca="1" si="9"/>
        <v>1</v>
      </c>
      <c r="L95" t="b">
        <f t="shared" ca="1" si="10"/>
        <v>1</v>
      </c>
      <c r="M95" t="str">
        <f t="shared" ca="1" si="8"/>
        <v/>
      </c>
      <c r="N95" t="str">
        <f ca="1">IF(L95,"",VLOOKUP(I95,'P NH|Score'!$A$2:$G$8,2,FALSE))</f>
        <v/>
      </c>
      <c r="O95" t="str">
        <f ca="1">IF(L95,"",VLOOKUP(J95,'Survival Rates'!$A$4:$E$123,K95+4)*N95)</f>
        <v/>
      </c>
    </row>
    <row r="96" spans="1:15" x14ac:dyDescent="0.3">
      <c r="A96">
        <f t="shared" si="11"/>
        <v>94</v>
      </c>
      <c r="B96" s="4" t="str">
        <f ca="1">_xlfn.XLOOKUP(OFFSET('Survey Data'!$B$2,A96,0),Key!A$2:A$5,Key!B$2:B$5,"")</f>
        <v/>
      </c>
      <c r="C96" s="4" t="str">
        <f ca="1">_xlfn.XLOOKUP(OFFSET('Survey Data'!$C$2,A96,0),Key!$D$2:$D$4,Key!$E$2:$E$4,"")</f>
        <v/>
      </c>
      <c r="D96" s="4" t="str">
        <f ca="1">_xlfn.XLOOKUP(OFFSET('Survey Data'!$D$2,A96,0),Key!$D$2:$D$4,Key!$E$2:$E$4,"")</f>
        <v/>
      </c>
      <c r="E96" s="4" t="str">
        <f ca="1">_xlfn.XLOOKUP(OFFSET('Survey Data'!$E$2,A96,0),Key!$D$2:$D$4,Key!$E$2:$E$4,"")</f>
        <v/>
      </c>
      <c r="F96" s="4">
        <f ca="1">OFFSET('Survey Data'!$F$2,A96,0)</f>
        <v>0</v>
      </c>
      <c r="G96" s="4" t="str">
        <f ca="1">_xlfn.XLOOKUP(OFFSET('Survey Data'!$G$2,A96,0),Key!$G$2:$G$3,Key!$H$2:$H$3,"")</f>
        <v/>
      </c>
      <c r="I96">
        <f t="shared" ca="1" si="6"/>
        <v>0</v>
      </c>
      <c r="J96">
        <f t="shared" ca="1" si="7"/>
        <v>0</v>
      </c>
      <c r="K96">
        <f t="shared" ca="1" si="9"/>
        <v>1</v>
      </c>
      <c r="L96" t="b">
        <f t="shared" ca="1" si="10"/>
        <v>1</v>
      </c>
      <c r="M96" t="str">
        <f t="shared" ca="1" si="8"/>
        <v/>
      </c>
      <c r="N96" t="str">
        <f ca="1">IF(L96,"",VLOOKUP(I96,'P NH|Score'!$A$2:$G$8,2,FALSE))</f>
        <v/>
      </c>
      <c r="O96" t="str">
        <f ca="1">IF(L96,"",VLOOKUP(J96,'Survival Rates'!$A$4:$E$123,K96+4)*N96)</f>
        <v/>
      </c>
    </row>
    <row r="97" spans="1:15" x14ac:dyDescent="0.3">
      <c r="A97">
        <f t="shared" si="11"/>
        <v>95</v>
      </c>
      <c r="B97" s="4" t="str">
        <f ca="1">_xlfn.XLOOKUP(OFFSET('Survey Data'!$B$2,A97,0),Key!A$2:A$5,Key!B$2:B$5,"")</f>
        <v/>
      </c>
      <c r="C97" s="4" t="str">
        <f ca="1">_xlfn.XLOOKUP(OFFSET('Survey Data'!$C$2,A97,0),Key!$D$2:$D$4,Key!$E$2:$E$4,"")</f>
        <v/>
      </c>
      <c r="D97" s="4" t="str">
        <f ca="1">_xlfn.XLOOKUP(OFFSET('Survey Data'!$D$2,A97,0),Key!$D$2:$D$4,Key!$E$2:$E$4,"")</f>
        <v/>
      </c>
      <c r="E97" s="4" t="str">
        <f ca="1">_xlfn.XLOOKUP(OFFSET('Survey Data'!$E$2,A97,0),Key!$D$2:$D$4,Key!$E$2:$E$4,"")</f>
        <v/>
      </c>
      <c r="F97" s="4">
        <f ca="1">OFFSET('Survey Data'!$F$2,A97,0)</f>
        <v>0</v>
      </c>
      <c r="G97" s="4" t="str">
        <f ca="1">_xlfn.XLOOKUP(OFFSET('Survey Data'!$G$2,A97,0),Key!$G$2:$G$3,Key!$H$2:$H$3,"")</f>
        <v/>
      </c>
      <c r="I97">
        <f t="shared" ca="1" si="6"/>
        <v>0</v>
      </c>
      <c r="J97">
        <f t="shared" ca="1" si="7"/>
        <v>0</v>
      </c>
      <c r="K97">
        <f t="shared" ca="1" si="9"/>
        <v>1</v>
      </c>
      <c r="L97" t="b">
        <f t="shared" ca="1" si="10"/>
        <v>1</v>
      </c>
      <c r="M97" t="str">
        <f t="shared" ca="1" si="8"/>
        <v/>
      </c>
      <c r="N97" t="str">
        <f ca="1">IF(L97,"",VLOOKUP(I97,'P NH|Score'!$A$2:$G$8,2,FALSE))</f>
        <v/>
      </c>
      <c r="O97" t="str">
        <f ca="1">IF(L97,"",VLOOKUP(J97,'Survival Rates'!$A$4:$E$123,K97+4)*N97)</f>
        <v/>
      </c>
    </row>
    <row r="98" spans="1:15" x14ac:dyDescent="0.3">
      <c r="A98">
        <f t="shared" si="11"/>
        <v>96</v>
      </c>
      <c r="B98" s="4" t="str">
        <f ca="1">_xlfn.XLOOKUP(OFFSET('Survey Data'!$B$2,A98,0),Key!A$2:A$5,Key!B$2:B$5,"")</f>
        <v/>
      </c>
      <c r="C98" s="4" t="str">
        <f ca="1">_xlfn.XLOOKUP(OFFSET('Survey Data'!$C$2,A98,0),Key!$D$2:$D$4,Key!$E$2:$E$4,"")</f>
        <v/>
      </c>
      <c r="D98" s="4" t="str">
        <f ca="1">_xlfn.XLOOKUP(OFFSET('Survey Data'!$D$2,A98,0),Key!$D$2:$D$4,Key!$E$2:$E$4,"")</f>
        <v/>
      </c>
      <c r="E98" s="4" t="str">
        <f ca="1">_xlfn.XLOOKUP(OFFSET('Survey Data'!$E$2,A98,0),Key!$D$2:$D$4,Key!$E$2:$E$4,"")</f>
        <v/>
      </c>
      <c r="F98" s="4">
        <f ca="1">OFFSET('Survey Data'!$F$2,A98,0)</f>
        <v>0</v>
      </c>
      <c r="G98" s="4" t="str">
        <f ca="1">_xlfn.XLOOKUP(OFFSET('Survey Data'!$G$2,A98,0),Key!$G$2:$G$3,Key!$H$2:$H$3,"")</f>
        <v/>
      </c>
      <c r="I98">
        <f t="shared" ca="1" si="6"/>
        <v>0</v>
      </c>
      <c r="J98">
        <f t="shared" ca="1" si="7"/>
        <v>0</v>
      </c>
      <c r="K98">
        <f t="shared" ca="1" si="9"/>
        <v>1</v>
      </c>
      <c r="L98" t="b">
        <f t="shared" ca="1" si="10"/>
        <v>1</v>
      </c>
      <c r="M98" t="str">
        <f t="shared" ca="1" si="8"/>
        <v/>
      </c>
      <c r="N98" t="str">
        <f ca="1">IF(L98,"",VLOOKUP(I98,'P NH|Score'!$A$2:$G$8,2,FALSE))</f>
        <v/>
      </c>
      <c r="O98" t="str">
        <f ca="1">IF(L98,"",VLOOKUP(J98,'Survival Rates'!$A$4:$E$123,K98+4)*N98)</f>
        <v/>
      </c>
    </row>
    <row r="99" spans="1:15" x14ac:dyDescent="0.3">
      <c r="A99">
        <f t="shared" si="11"/>
        <v>97</v>
      </c>
      <c r="B99" s="4" t="str">
        <f ca="1">_xlfn.XLOOKUP(OFFSET('Survey Data'!$B$2,A99,0),Key!A$2:A$5,Key!B$2:B$5,"")</f>
        <v/>
      </c>
      <c r="C99" s="4" t="str">
        <f ca="1">_xlfn.XLOOKUP(OFFSET('Survey Data'!$C$2,A99,0),Key!$D$2:$D$4,Key!$E$2:$E$4,"")</f>
        <v/>
      </c>
      <c r="D99" s="4" t="str">
        <f ca="1">_xlfn.XLOOKUP(OFFSET('Survey Data'!$D$2,A99,0),Key!$D$2:$D$4,Key!$E$2:$E$4,"")</f>
        <v/>
      </c>
      <c r="E99" s="4" t="str">
        <f ca="1">_xlfn.XLOOKUP(OFFSET('Survey Data'!$E$2,A99,0),Key!$D$2:$D$4,Key!$E$2:$E$4,"")</f>
        <v/>
      </c>
      <c r="F99" s="4">
        <f ca="1">OFFSET('Survey Data'!$F$2,A99,0)</f>
        <v>0</v>
      </c>
      <c r="G99" s="4" t="str">
        <f ca="1">_xlfn.XLOOKUP(OFFSET('Survey Data'!$G$2,A99,0),Key!$G$2:$G$3,Key!$H$2:$H$3,"")</f>
        <v/>
      </c>
      <c r="I99">
        <f t="shared" ca="1" si="6"/>
        <v>0</v>
      </c>
      <c r="J99">
        <f t="shared" ca="1" si="7"/>
        <v>0</v>
      </c>
      <c r="K99">
        <f t="shared" ca="1" si="9"/>
        <v>1</v>
      </c>
      <c r="L99" t="b">
        <f t="shared" ca="1" si="10"/>
        <v>1</v>
      </c>
      <c r="M99" t="str">
        <f t="shared" ca="1" si="8"/>
        <v/>
      </c>
      <c r="N99" t="str">
        <f ca="1">IF(L99,"",VLOOKUP(I99,'P NH|Score'!$A$2:$G$8,2,FALSE))</f>
        <v/>
      </c>
      <c r="O99" t="str">
        <f ca="1">IF(L99,"",VLOOKUP(J99,'Survival Rates'!$A$4:$E$123,K99+4)*N99)</f>
        <v/>
      </c>
    </row>
    <row r="100" spans="1:15" x14ac:dyDescent="0.3">
      <c r="A100">
        <f t="shared" si="11"/>
        <v>98</v>
      </c>
      <c r="B100" s="4" t="str">
        <f ca="1">_xlfn.XLOOKUP(OFFSET('Survey Data'!$B$2,A100,0),Key!A$2:A$5,Key!B$2:B$5,"")</f>
        <v/>
      </c>
      <c r="C100" s="4" t="str">
        <f ca="1">_xlfn.XLOOKUP(OFFSET('Survey Data'!$C$2,A100,0),Key!$D$2:$D$4,Key!$E$2:$E$4,"")</f>
        <v/>
      </c>
      <c r="D100" s="4" t="str">
        <f ca="1">_xlfn.XLOOKUP(OFFSET('Survey Data'!$D$2,A100,0),Key!$D$2:$D$4,Key!$E$2:$E$4,"")</f>
        <v/>
      </c>
      <c r="E100" s="4" t="str">
        <f ca="1">_xlfn.XLOOKUP(OFFSET('Survey Data'!$E$2,A100,0),Key!$D$2:$D$4,Key!$E$2:$E$4,"")</f>
        <v/>
      </c>
      <c r="F100" s="4">
        <f ca="1">OFFSET('Survey Data'!$F$2,A100,0)</f>
        <v>0</v>
      </c>
      <c r="G100" s="4" t="str">
        <f ca="1">_xlfn.XLOOKUP(OFFSET('Survey Data'!$G$2,A100,0),Key!$G$2:$G$3,Key!$H$2:$H$3,"")</f>
        <v/>
      </c>
      <c r="I100">
        <f t="shared" ca="1" si="6"/>
        <v>0</v>
      </c>
      <c r="J100">
        <f t="shared" ca="1" si="7"/>
        <v>0</v>
      </c>
      <c r="K100">
        <f t="shared" ca="1" si="9"/>
        <v>1</v>
      </c>
      <c r="L100" t="b">
        <f t="shared" ca="1" si="10"/>
        <v>1</v>
      </c>
      <c r="M100" t="str">
        <f t="shared" ca="1" si="8"/>
        <v/>
      </c>
      <c r="N100" t="str">
        <f ca="1">IF(L100,"",VLOOKUP(I100,'P NH|Score'!$A$2:$G$8,2,FALSE))</f>
        <v/>
      </c>
      <c r="O100" t="str">
        <f ca="1">IF(L100,"",VLOOKUP(J100,'Survival Rates'!$A$4:$E$123,K100+4)*N100)</f>
        <v/>
      </c>
    </row>
    <row r="101" spans="1:15" x14ac:dyDescent="0.3">
      <c r="A101">
        <f t="shared" si="11"/>
        <v>99</v>
      </c>
      <c r="B101" s="4" t="str">
        <f ca="1">_xlfn.XLOOKUP(OFFSET('Survey Data'!$B$2,A101,0),Key!A$2:A$5,Key!B$2:B$5,"")</f>
        <v/>
      </c>
      <c r="C101" s="4" t="str">
        <f ca="1">_xlfn.XLOOKUP(OFFSET('Survey Data'!$C$2,A101,0),Key!$D$2:$D$4,Key!$E$2:$E$4,"")</f>
        <v/>
      </c>
      <c r="D101" s="4" t="str">
        <f ca="1">_xlfn.XLOOKUP(OFFSET('Survey Data'!$D$2,A101,0),Key!$D$2:$D$4,Key!$E$2:$E$4,"")</f>
        <v/>
      </c>
      <c r="E101" s="4" t="str">
        <f ca="1">_xlfn.XLOOKUP(OFFSET('Survey Data'!$E$2,A101,0),Key!$D$2:$D$4,Key!$E$2:$E$4,"")</f>
        <v/>
      </c>
      <c r="F101" s="4">
        <f ca="1">OFFSET('Survey Data'!$F$2,A101,0)</f>
        <v>0</v>
      </c>
      <c r="G101" s="4" t="str">
        <f ca="1">_xlfn.XLOOKUP(OFFSET('Survey Data'!$G$2,A101,0),Key!$G$2:$G$3,Key!$H$2:$H$3,"")</f>
        <v/>
      </c>
      <c r="I101">
        <f t="shared" ca="1" si="6"/>
        <v>0</v>
      </c>
      <c r="J101">
        <f t="shared" ca="1" si="7"/>
        <v>0</v>
      </c>
      <c r="K101">
        <f t="shared" ca="1" si="9"/>
        <v>1</v>
      </c>
      <c r="L101" t="b">
        <f t="shared" ca="1" si="10"/>
        <v>1</v>
      </c>
      <c r="M101" t="str">
        <f t="shared" ca="1" si="8"/>
        <v/>
      </c>
      <c r="N101" t="str">
        <f ca="1">IF(L101,"",VLOOKUP(I101,'P NH|Score'!$A$2:$G$8,2,FALSE))</f>
        <v/>
      </c>
      <c r="O101" t="str">
        <f ca="1">IF(L101,"",VLOOKUP(J101,'Survival Rates'!$A$4:$E$123,K101+4)*N101)</f>
        <v/>
      </c>
    </row>
    <row r="102" spans="1:15" x14ac:dyDescent="0.3">
      <c r="A102">
        <f t="shared" si="11"/>
        <v>100</v>
      </c>
      <c r="B102" s="4" t="str">
        <f ca="1">_xlfn.XLOOKUP(OFFSET('Survey Data'!$B$2,A102,0),Key!A$2:A$5,Key!B$2:B$5,"")</f>
        <v/>
      </c>
      <c r="C102" s="4" t="str">
        <f ca="1">_xlfn.XLOOKUP(OFFSET('Survey Data'!$C$2,A102,0),Key!$D$2:$D$4,Key!$E$2:$E$4,"")</f>
        <v/>
      </c>
      <c r="D102" s="4" t="str">
        <f ca="1">_xlfn.XLOOKUP(OFFSET('Survey Data'!$D$2,A102,0),Key!$D$2:$D$4,Key!$E$2:$E$4,"")</f>
        <v/>
      </c>
      <c r="E102" s="4" t="str">
        <f ca="1">_xlfn.XLOOKUP(OFFSET('Survey Data'!$E$2,A102,0),Key!$D$2:$D$4,Key!$E$2:$E$4,"")</f>
        <v/>
      </c>
      <c r="F102" s="4">
        <f ca="1">OFFSET('Survey Data'!$F$2,A102,0)</f>
        <v>0</v>
      </c>
      <c r="G102" s="4" t="str">
        <f ca="1">_xlfn.XLOOKUP(OFFSET('Survey Data'!$G$2,A102,0),Key!$G$2:$G$3,Key!$H$2:$H$3,"")</f>
        <v/>
      </c>
      <c r="I102">
        <f t="shared" ca="1" si="6"/>
        <v>0</v>
      </c>
      <c r="J102">
        <f t="shared" ca="1" si="7"/>
        <v>0</v>
      </c>
      <c r="K102">
        <f t="shared" ca="1" si="9"/>
        <v>1</v>
      </c>
      <c r="L102" t="b">
        <f t="shared" ca="1" si="10"/>
        <v>1</v>
      </c>
      <c r="M102" t="str">
        <f t="shared" ca="1" si="8"/>
        <v/>
      </c>
      <c r="N102" t="str">
        <f ca="1">IF(L102,"",VLOOKUP(I102,'P NH|Score'!$A$2:$G$8,2,FALSE))</f>
        <v/>
      </c>
      <c r="O102" t="str">
        <f ca="1">IF(L102,"",VLOOKUP(J102,'Survival Rates'!$A$4:$E$123,K102+4)*N102)</f>
        <v/>
      </c>
    </row>
    <row r="103" spans="1:15" x14ac:dyDescent="0.3">
      <c r="A103">
        <f t="shared" si="11"/>
        <v>101</v>
      </c>
      <c r="B103" s="4" t="str">
        <f ca="1">_xlfn.XLOOKUP(OFFSET('Survey Data'!$B$2,A103,0),Key!A$2:A$5,Key!B$2:B$5,"")</f>
        <v/>
      </c>
      <c r="C103" s="4" t="str">
        <f ca="1">_xlfn.XLOOKUP(OFFSET('Survey Data'!$C$2,A103,0),Key!$D$2:$D$4,Key!$E$2:$E$4,"")</f>
        <v/>
      </c>
      <c r="D103" s="4" t="str">
        <f ca="1">_xlfn.XLOOKUP(OFFSET('Survey Data'!$D$2,A103,0),Key!$D$2:$D$4,Key!$E$2:$E$4,"")</f>
        <v/>
      </c>
      <c r="E103" s="4" t="str">
        <f ca="1">_xlfn.XLOOKUP(OFFSET('Survey Data'!$E$2,A103,0),Key!$D$2:$D$4,Key!$E$2:$E$4,"")</f>
        <v/>
      </c>
      <c r="F103" s="4">
        <f ca="1">OFFSET('Survey Data'!$F$2,A103,0)</f>
        <v>0</v>
      </c>
      <c r="G103" s="4" t="str">
        <f ca="1">_xlfn.XLOOKUP(OFFSET('Survey Data'!$G$2,A103,0),Key!$G$2:$G$3,Key!$H$2:$H$3,"")</f>
        <v/>
      </c>
      <c r="I103">
        <f t="shared" ca="1" si="6"/>
        <v>0</v>
      </c>
      <c r="J103">
        <f t="shared" ca="1" si="7"/>
        <v>0</v>
      </c>
      <c r="K103">
        <f t="shared" ca="1" si="9"/>
        <v>1</v>
      </c>
      <c r="L103" t="b">
        <f t="shared" ca="1" si="10"/>
        <v>1</v>
      </c>
      <c r="M103" t="str">
        <f t="shared" ca="1" si="8"/>
        <v/>
      </c>
      <c r="N103" t="str">
        <f ca="1">IF(L103,"",VLOOKUP(I103,'P NH|Score'!$A$2:$G$8,2,FALSE))</f>
        <v/>
      </c>
      <c r="O103" t="str">
        <f ca="1">IF(L103,"",VLOOKUP(J103,'Survival Rates'!$A$4:$E$123,K103+4)*N103)</f>
        <v/>
      </c>
    </row>
    <row r="104" spans="1:15" x14ac:dyDescent="0.3">
      <c r="A104">
        <f t="shared" si="11"/>
        <v>102</v>
      </c>
      <c r="B104" s="4" t="str">
        <f ca="1">_xlfn.XLOOKUP(OFFSET('Survey Data'!$B$2,A104,0),Key!A$2:A$5,Key!B$2:B$5,"")</f>
        <v/>
      </c>
      <c r="C104" s="4" t="str">
        <f ca="1">_xlfn.XLOOKUP(OFFSET('Survey Data'!$C$2,A104,0),Key!$D$2:$D$4,Key!$E$2:$E$4,"")</f>
        <v/>
      </c>
      <c r="D104" s="4" t="str">
        <f ca="1">_xlfn.XLOOKUP(OFFSET('Survey Data'!$D$2,A104,0),Key!$D$2:$D$4,Key!$E$2:$E$4,"")</f>
        <v/>
      </c>
      <c r="E104" s="4" t="str">
        <f ca="1">_xlfn.XLOOKUP(OFFSET('Survey Data'!$E$2,A104,0),Key!$D$2:$D$4,Key!$E$2:$E$4,"")</f>
        <v/>
      </c>
      <c r="F104" s="4">
        <f ca="1">OFFSET('Survey Data'!$F$2,A104,0)</f>
        <v>0</v>
      </c>
      <c r="G104" s="4" t="str">
        <f ca="1">_xlfn.XLOOKUP(OFFSET('Survey Data'!$G$2,A104,0),Key!$G$2:$G$3,Key!$H$2:$H$3,"")</f>
        <v/>
      </c>
      <c r="I104">
        <f t="shared" ca="1" si="6"/>
        <v>0</v>
      </c>
      <c r="J104">
        <f t="shared" ca="1" si="7"/>
        <v>0</v>
      </c>
      <c r="K104">
        <f t="shared" ca="1" si="9"/>
        <v>1</v>
      </c>
      <c r="L104" t="b">
        <f t="shared" ca="1" si="10"/>
        <v>1</v>
      </c>
      <c r="M104" t="str">
        <f t="shared" ca="1" si="8"/>
        <v/>
      </c>
      <c r="N104" t="str">
        <f ca="1">IF(L104,"",VLOOKUP(I104,'P NH|Score'!$A$2:$G$8,2,FALSE))</f>
        <v/>
      </c>
      <c r="O104" t="str">
        <f ca="1">IF(L104,"",VLOOKUP(J104,'Survival Rates'!$A$4:$E$123,K104+4)*N104)</f>
        <v/>
      </c>
    </row>
    <row r="105" spans="1:15" x14ac:dyDescent="0.3">
      <c r="A105">
        <f t="shared" si="11"/>
        <v>103</v>
      </c>
      <c r="B105" s="4" t="str">
        <f ca="1">_xlfn.XLOOKUP(OFFSET('Survey Data'!$B$2,A105,0),Key!A$2:A$5,Key!B$2:B$5,"")</f>
        <v/>
      </c>
      <c r="C105" s="4" t="str">
        <f ca="1">_xlfn.XLOOKUP(OFFSET('Survey Data'!$C$2,A105,0),Key!$D$2:$D$4,Key!$E$2:$E$4,"")</f>
        <v/>
      </c>
      <c r="D105" s="4" t="str">
        <f ca="1">_xlfn.XLOOKUP(OFFSET('Survey Data'!$D$2,A105,0),Key!$D$2:$D$4,Key!$E$2:$E$4,"")</f>
        <v/>
      </c>
      <c r="E105" s="4" t="str">
        <f ca="1">_xlfn.XLOOKUP(OFFSET('Survey Data'!$E$2,A105,0),Key!$D$2:$D$4,Key!$E$2:$E$4,"")</f>
        <v/>
      </c>
      <c r="F105" s="4">
        <f ca="1">OFFSET('Survey Data'!$F$2,A105,0)</f>
        <v>0</v>
      </c>
      <c r="G105" s="4" t="str">
        <f ca="1">_xlfn.XLOOKUP(OFFSET('Survey Data'!$G$2,A105,0),Key!$G$2:$G$3,Key!$H$2:$H$3,"")</f>
        <v/>
      </c>
      <c r="I105">
        <f t="shared" ca="1" si="6"/>
        <v>0</v>
      </c>
      <c r="J105">
        <f t="shared" ca="1" si="7"/>
        <v>0</v>
      </c>
      <c r="K105">
        <f t="shared" ca="1" si="9"/>
        <v>1</v>
      </c>
      <c r="L105" t="b">
        <f t="shared" ca="1" si="10"/>
        <v>1</v>
      </c>
      <c r="M105" t="str">
        <f t="shared" ca="1" si="8"/>
        <v/>
      </c>
      <c r="N105" t="str">
        <f ca="1">IF(L105,"",VLOOKUP(I105,'P NH|Score'!$A$2:$G$8,2,FALSE))</f>
        <v/>
      </c>
      <c r="O105" t="str">
        <f ca="1">IF(L105,"",VLOOKUP(J105,'Survival Rates'!$A$4:$E$123,K105+4)*N105)</f>
        <v/>
      </c>
    </row>
    <row r="106" spans="1:15" x14ac:dyDescent="0.3">
      <c r="A106">
        <f t="shared" si="11"/>
        <v>104</v>
      </c>
      <c r="B106" s="4" t="str">
        <f ca="1">_xlfn.XLOOKUP(OFFSET('Survey Data'!$B$2,A106,0),Key!A$2:A$5,Key!B$2:B$5,"")</f>
        <v/>
      </c>
      <c r="C106" s="4" t="str">
        <f ca="1">_xlfn.XLOOKUP(OFFSET('Survey Data'!$C$2,A106,0),Key!$D$2:$D$4,Key!$E$2:$E$4,"")</f>
        <v/>
      </c>
      <c r="D106" s="4" t="str">
        <f ca="1">_xlfn.XLOOKUP(OFFSET('Survey Data'!$D$2,A106,0),Key!$D$2:$D$4,Key!$E$2:$E$4,"")</f>
        <v/>
      </c>
      <c r="E106" s="4" t="str">
        <f ca="1">_xlfn.XLOOKUP(OFFSET('Survey Data'!$E$2,A106,0),Key!$D$2:$D$4,Key!$E$2:$E$4,"")</f>
        <v/>
      </c>
      <c r="F106" s="4">
        <f ca="1">OFFSET('Survey Data'!$F$2,A106,0)</f>
        <v>0</v>
      </c>
      <c r="G106" s="4" t="str">
        <f ca="1">_xlfn.XLOOKUP(OFFSET('Survey Data'!$G$2,A106,0),Key!$G$2:$G$3,Key!$H$2:$H$3,"")</f>
        <v/>
      </c>
      <c r="I106">
        <f t="shared" ca="1" si="6"/>
        <v>0</v>
      </c>
      <c r="J106">
        <f t="shared" ca="1" si="7"/>
        <v>0</v>
      </c>
      <c r="K106">
        <f t="shared" ca="1" si="9"/>
        <v>1</v>
      </c>
      <c r="L106" t="b">
        <f t="shared" ca="1" si="10"/>
        <v>1</v>
      </c>
      <c r="M106" t="str">
        <f t="shared" ca="1" si="8"/>
        <v/>
      </c>
      <c r="N106" t="str">
        <f ca="1">IF(L106,"",VLOOKUP(I106,'P NH|Score'!$A$2:$G$8,2,FALSE))</f>
        <v/>
      </c>
      <c r="O106" t="str">
        <f ca="1">IF(L106,"",VLOOKUP(J106,'Survival Rates'!$A$4:$E$123,K106+4)*N106)</f>
        <v/>
      </c>
    </row>
    <row r="107" spans="1:15" x14ac:dyDescent="0.3">
      <c r="A107">
        <f t="shared" si="11"/>
        <v>105</v>
      </c>
      <c r="B107" s="4" t="str">
        <f ca="1">_xlfn.XLOOKUP(OFFSET('Survey Data'!$B$2,A107,0),Key!A$2:A$5,Key!B$2:B$5,"")</f>
        <v/>
      </c>
      <c r="C107" s="4" t="str">
        <f ca="1">_xlfn.XLOOKUP(OFFSET('Survey Data'!$C$2,A107,0),Key!$D$2:$D$4,Key!$E$2:$E$4,"")</f>
        <v/>
      </c>
      <c r="D107" s="4" t="str">
        <f ca="1">_xlfn.XLOOKUP(OFFSET('Survey Data'!$D$2,A107,0),Key!$D$2:$D$4,Key!$E$2:$E$4,"")</f>
        <v/>
      </c>
      <c r="E107" s="4" t="str">
        <f ca="1">_xlfn.XLOOKUP(OFFSET('Survey Data'!$E$2,A107,0),Key!$D$2:$D$4,Key!$E$2:$E$4,"")</f>
        <v/>
      </c>
      <c r="F107" s="4">
        <f ca="1">OFFSET('Survey Data'!$F$2,A107,0)</f>
        <v>0</v>
      </c>
      <c r="G107" s="4" t="str">
        <f ca="1">_xlfn.XLOOKUP(OFFSET('Survey Data'!$G$2,A107,0),Key!$G$2:$G$3,Key!$H$2:$H$3,"")</f>
        <v/>
      </c>
      <c r="I107">
        <f t="shared" ca="1" si="6"/>
        <v>0</v>
      </c>
      <c r="J107">
        <f t="shared" ca="1" si="7"/>
        <v>0</v>
      </c>
      <c r="K107">
        <f t="shared" ca="1" si="9"/>
        <v>1</v>
      </c>
      <c r="L107" t="b">
        <f t="shared" ca="1" si="10"/>
        <v>1</v>
      </c>
      <c r="M107" t="str">
        <f t="shared" ca="1" si="8"/>
        <v/>
      </c>
      <c r="N107" t="str">
        <f ca="1">IF(L107,"",VLOOKUP(I107,'P NH|Score'!$A$2:$G$8,2,FALSE))</f>
        <v/>
      </c>
      <c r="O107" t="str">
        <f ca="1">IF(L107,"",VLOOKUP(J107,'Survival Rates'!$A$4:$E$123,K107+4)*N107)</f>
        <v/>
      </c>
    </row>
    <row r="108" spans="1:15" x14ac:dyDescent="0.3">
      <c r="A108">
        <f t="shared" si="11"/>
        <v>106</v>
      </c>
      <c r="B108" s="4" t="str">
        <f ca="1">_xlfn.XLOOKUP(OFFSET('Survey Data'!$B$2,A108,0),Key!A$2:A$5,Key!B$2:B$5,"")</f>
        <v/>
      </c>
      <c r="C108" s="4" t="str">
        <f ca="1">_xlfn.XLOOKUP(OFFSET('Survey Data'!$C$2,A108,0),Key!$D$2:$D$4,Key!$E$2:$E$4,"")</f>
        <v/>
      </c>
      <c r="D108" s="4" t="str">
        <f ca="1">_xlfn.XLOOKUP(OFFSET('Survey Data'!$D$2,A108,0),Key!$D$2:$D$4,Key!$E$2:$E$4,"")</f>
        <v/>
      </c>
      <c r="E108" s="4" t="str">
        <f ca="1">_xlfn.XLOOKUP(OFFSET('Survey Data'!$E$2,A108,0),Key!$D$2:$D$4,Key!$E$2:$E$4,"")</f>
        <v/>
      </c>
      <c r="F108" s="4">
        <f ca="1">OFFSET('Survey Data'!$F$2,A108,0)</f>
        <v>0</v>
      </c>
      <c r="G108" s="4" t="str">
        <f ca="1">_xlfn.XLOOKUP(OFFSET('Survey Data'!$G$2,A108,0),Key!$G$2:$G$3,Key!$H$2:$H$3,"")</f>
        <v/>
      </c>
      <c r="I108">
        <f t="shared" ca="1" si="6"/>
        <v>0</v>
      </c>
      <c r="J108">
        <f t="shared" ca="1" si="7"/>
        <v>0</v>
      </c>
      <c r="K108">
        <f t="shared" ca="1" si="9"/>
        <v>1</v>
      </c>
      <c r="L108" t="b">
        <f t="shared" ca="1" si="10"/>
        <v>1</v>
      </c>
      <c r="M108" t="str">
        <f t="shared" ca="1" si="8"/>
        <v/>
      </c>
      <c r="N108" t="str">
        <f ca="1">IF(L108,"",VLOOKUP(I108,'P NH|Score'!$A$2:$G$8,2,FALSE))</f>
        <v/>
      </c>
      <c r="O108" t="str">
        <f ca="1">IF(L108,"",VLOOKUP(J108,'Survival Rates'!$A$4:$E$123,K108+4)*N108)</f>
        <v/>
      </c>
    </row>
    <row r="109" spans="1:15" x14ac:dyDescent="0.3">
      <c r="A109">
        <f t="shared" si="11"/>
        <v>107</v>
      </c>
      <c r="B109" s="4" t="str">
        <f ca="1">_xlfn.XLOOKUP(OFFSET('Survey Data'!$B$2,A109,0),Key!A$2:A$5,Key!B$2:B$5,"")</f>
        <v/>
      </c>
      <c r="C109" s="4" t="str">
        <f ca="1">_xlfn.XLOOKUP(OFFSET('Survey Data'!$C$2,A109,0),Key!$D$2:$D$4,Key!$E$2:$E$4,"")</f>
        <v/>
      </c>
      <c r="D109" s="4" t="str">
        <f ca="1">_xlfn.XLOOKUP(OFFSET('Survey Data'!$D$2,A109,0),Key!$D$2:$D$4,Key!$E$2:$E$4,"")</f>
        <v/>
      </c>
      <c r="E109" s="4" t="str">
        <f ca="1">_xlfn.XLOOKUP(OFFSET('Survey Data'!$E$2,A109,0),Key!$D$2:$D$4,Key!$E$2:$E$4,"")</f>
        <v/>
      </c>
      <c r="F109" s="4">
        <f ca="1">OFFSET('Survey Data'!$F$2,A109,0)</f>
        <v>0</v>
      </c>
      <c r="G109" s="4" t="str">
        <f ca="1">_xlfn.XLOOKUP(OFFSET('Survey Data'!$G$2,A109,0),Key!$G$2:$G$3,Key!$H$2:$H$3,"")</f>
        <v/>
      </c>
      <c r="I109">
        <f t="shared" ca="1" si="6"/>
        <v>0</v>
      </c>
      <c r="J109">
        <f t="shared" ca="1" si="7"/>
        <v>0</v>
      </c>
      <c r="K109">
        <f t="shared" ca="1" si="9"/>
        <v>1</v>
      </c>
      <c r="L109" t="b">
        <f t="shared" ca="1" si="10"/>
        <v>1</v>
      </c>
      <c r="M109" t="str">
        <f t="shared" ca="1" si="8"/>
        <v/>
      </c>
      <c r="N109" t="str">
        <f ca="1">IF(L109,"",VLOOKUP(I109,'P NH|Score'!$A$2:$G$8,2,FALSE))</f>
        <v/>
      </c>
      <c r="O109" t="str">
        <f ca="1">IF(L109,"",VLOOKUP(J109,'Survival Rates'!$A$4:$E$123,K109+4)*N109)</f>
        <v/>
      </c>
    </row>
    <row r="110" spans="1:15" x14ac:dyDescent="0.3">
      <c r="A110">
        <f t="shared" si="11"/>
        <v>108</v>
      </c>
      <c r="B110" s="4" t="str">
        <f ca="1">_xlfn.XLOOKUP(OFFSET('Survey Data'!$B$2,A110,0),Key!A$2:A$5,Key!B$2:B$5,"")</f>
        <v/>
      </c>
      <c r="C110" s="4" t="str">
        <f ca="1">_xlfn.XLOOKUP(OFFSET('Survey Data'!$C$2,A110,0),Key!$D$2:$D$4,Key!$E$2:$E$4,"")</f>
        <v/>
      </c>
      <c r="D110" s="4" t="str">
        <f ca="1">_xlfn.XLOOKUP(OFFSET('Survey Data'!$D$2,A110,0),Key!$D$2:$D$4,Key!$E$2:$E$4,"")</f>
        <v/>
      </c>
      <c r="E110" s="4" t="str">
        <f ca="1">_xlfn.XLOOKUP(OFFSET('Survey Data'!$E$2,A110,0),Key!$D$2:$D$4,Key!$E$2:$E$4,"")</f>
        <v/>
      </c>
      <c r="F110" s="4">
        <f ca="1">OFFSET('Survey Data'!$F$2,A110,0)</f>
        <v>0</v>
      </c>
      <c r="G110" s="4" t="str">
        <f ca="1">_xlfn.XLOOKUP(OFFSET('Survey Data'!$G$2,A110,0),Key!$G$2:$G$3,Key!$H$2:$H$3,"")</f>
        <v/>
      </c>
      <c r="I110">
        <f t="shared" ca="1" si="6"/>
        <v>0</v>
      </c>
      <c r="J110">
        <f t="shared" ca="1" si="7"/>
        <v>0</v>
      </c>
      <c r="K110">
        <f t="shared" ca="1" si="9"/>
        <v>1</v>
      </c>
      <c r="L110" t="b">
        <f t="shared" ca="1" si="10"/>
        <v>1</v>
      </c>
      <c r="M110" t="str">
        <f t="shared" ca="1" si="8"/>
        <v/>
      </c>
      <c r="N110" t="str">
        <f ca="1">IF(L110,"",VLOOKUP(I110,'P NH|Score'!$A$2:$G$8,2,FALSE))</f>
        <v/>
      </c>
      <c r="O110" t="str">
        <f ca="1">IF(L110,"",VLOOKUP(J110,'Survival Rates'!$A$4:$E$123,K110+4)*N110)</f>
        <v/>
      </c>
    </row>
    <row r="111" spans="1:15" x14ac:dyDescent="0.3">
      <c r="A111">
        <f t="shared" si="11"/>
        <v>109</v>
      </c>
      <c r="B111" s="4" t="str">
        <f ca="1">_xlfn.XLOOKUP(OFFSET('Survey Data'!$B$2,A111,0),Key!A$2:A$5,Key!B$2:B$5,"")</f>
        <v/>
      </c>
      <c r="C111" s="4" t="str">
        <f ca="1">_xlfn.XLOOKUP(OFFSET('Survey Data'!$C$2,A111,0),Key!$D$2:$D$4,Key!$E$2:$E$4,"")</f>
        <v/>
      </c>
      <c r="D111" s="4" t="str">
        <f ca="1">_xlfn.XLOOKUP(OFFSET('Survey Data'!$D$2,A111,0),Key!$D$2:$D$4,Key!$E$2:$E$4,"")</f>
        <v/>
      </c>
      <c r="E111" s="4" t="str">
        <f ca="1">_xlfn.XLOOKUP(OFFSET('Survey Data'!$E$2,A111,0),Key!$D$2:$D$4,Key!$E$2:$E$4,"")</f>
        <v/>
      </c>
      <c r="F111" s="4">
        <f ca="1">OFFSET('Survey Data'!$F$2,A111,0)</f>
        <v>0</v>
      </c>
      <c r="G111" s="4" t="str">
        <f ca="1">_xlfn.XLOOKUP(OFFSET('Survey Data'!$G$2,A111,0),Key!$G$2:$G$3,Key!$H$2:$H$3,"")</f>
        <v/>
      </c>
      <c r="I111">
        <f t="shared" ca="1" si="6"/>
        <v>0</v>
      </c>
      <c r="J111">
        <f t="shared" ca="1" si="7"/>
        <v>0</v>
      </c>
      <c r="K111">
        <f t="shared" ca="1" si="9"/>
        <v>1</v>
      </c>
      <c r="L111" t="b">
        <f t="shared" ca="1" si="10"/>
        <v>1</v>
      </c>
      <c r="M111" t="str">
        <f t="shared" ca="1" si="8"/>
        <v/>
      </c>
      <c r="N111" t="str">
        <f ca="1">IF(L111,"",VLOOKUP(I111,'P NH|Score'!$A$2:$G$8,2,FALSE))</f>
        <v/>
      </c>
      <c r="O111" t="str">
        <f ca="1">IF(L111,"",VLOOKUP(J111,'Survival Rates'!$A$4:$E$123,K111+4)*N111)</f>
        <v/>
      </c>
    </row>
    <row r="112" spans="1:15" x14ac:dyDescent="0.3">
      <c r="A112">
        <f t="shared" si="11"/>
        <v>110</v>
      </c>
      <c r="B112" s="4" t="str">
        <f ca="1">_xlfn.XLOOKUP(OFFSET('Survey Data'!$B$2,A112,0),Key!A$2:A$5,Key!B$2:B$5,"")</f>
        <v/>
      </c>
      <c r="C112" s="4" t="str">
        <f ca="1">_xlfn.XLOOKUP(OFFSET('Survey Data'!$C$2,A112,0),Key!$D$2:$D$4,Key!$E$2:$E$4,"")</f>
        <v/>
      </c>
      <c r="D112" s="4" t="str">
        <f ca="1">_xlfn.XLOOKUP(OFFSET('Survey Data'!$D$2,A112,0),Key!$D$2:$D$4,Key!$E$2:$E$4,"")</f>
        <v/>
      </c>
      <c r="E112" s="4" t="str">
        <f ca="1">_xlfn.XLOOKUP(OFFSET('Survey Data'!$E$2,A112,0),Key!$D$2:$D$4,Key!$E$2:$E$4,"")</f>
        <v/>
      </c>
      <c r="F112" s="4">
        <f ca="1">OFFSET('Survey Data'!$F$2,A112,0)</f>
        <v>0</v>
      </c>
      <c r="G112" s="4" t="str">
        <f ca="1">_xlfn.XLOOKUP(OFFSET('Survey Data'!$G$2,A112,0),Key!$G$2:$G$3,Key!$H$2:$H$3,"")</f>
        <v/>
      </c>
      <c r="I112">
        <f t="shared" ca="1" si="6"/>
        <v>0</v>
      </c>
      <c r="J112">
        <f t="shared" ca="1" si="7"/>
        <v>0</v>
      </c>
      <c r="K112">
        <f t="shared" ca="1" si="9"/>
        <v>1</v>
      </c>
      <c r="L112" t="b">
        <f t="shared" ca="1" si="10"/>
        <v>1</v>
      </c>
      <c r="M112" t="str">
        <f t="shared" ca="1" si="8"/>
        <v/>
      </c>
      <c r="N112" t="str">
        <f ca="1">IF(L112,"",VLOOKUP(I112,'P NH|Score'!$A$2:$G$8,2,FALSE))</f>
        <v/>
      </c>
      <c r="O112" t="str">
        <f ca="1">IF(L112,"",VLOOKUP(J112,'Survival Rates'!$A$4:$E$123,K112+4)*N112)</f>
        <v/>
      </c>
    </row>
    <row r="113" spans="1:15" x14ac:dyDescent="0.3">
      <c r="A113">
        <f t="shared" si="11"/>
        <v>111</v>
      </c>
      <c r="B113" s="4" t="str">
        <f ca="1">_xlfn.XLOOKUP(OFFSET('Survey Data'!$B$2,A113,0),Key!A$2:A$5,Key!B$2:B$5,"")</f>
        <v/>
      </c>
      <c r="C113" s="4" t="str">
        <f ca="1">_xlfn.XLOOKUP(OFFSET('Survey Data'!$C$2,A113,0),Key!$D$2:$D$4,Key!$E$2:$E$4,"")</f>
        <v/>
      </c>
      <c r="D113" s="4" t="str">
        <f ca="1">_xlfn.XLOOKUP(OFFSET('Survey Data'!$D$2,A113,0),Key!$D$2:$D$4,Key!$E$2:$E$4,"")</f>
        <v/>
      </c>
      <c r="E113" s="4" t="str">
        <f ca="1">_xlfn.XLOOKUP(OFFSET('Survey Data'!$E$2,A113,0),Key!$D$2:$D$4,Key!$E$2:$E$4,"")</f>
        <v/>
      </c>
      <c r="F113" s="4">
        <f ca="1">OFFSET('Survey Data'!$F$2,A113,0)</f>
        <v>0</v>
      </c>
      <c r="G113" s="4" t="str">
        <f ca="1">_xlfn.XLOOKUP(OFFSET('Survey Data'!$G$2,A113,0),Key!$G$2:$G$3,Key!$H$2:$H$3,"")</f>
        <v/>
      </c>
      <c r="I113">
        <f t="shared" ca="1" si="6"/>
        <v>0</v>
      </c>
      <c r="J113">
        <f t="shared" ca="1" si="7"/>
        <v>0</v>
      </c>
      <c r="K113">
        <f t="shared" ca="1" si="9"/>
        <v>1</v>
      </c>
      <c r="L113" t="b">
        <f t="shared" ca="1" si="10"/>
        <v>1</v>
      </c>
      <c r="M113" t="str">
        <f t="shared" ca="1" si="8"/>
        <v/>
      </c>
      <c r="N113" t="str">
        <f ca="1">IF(L113,"",VLOOKUP(I113,'P NH|Score'!$A$2:$G$8,2,FALSE))</f>
        <v/>
      </c>
      <c r="O113" t="str">
        <f ca="1">IF(L113,"",VLOOKUP(J113,'Survival Rates'!$A$4:$E$123,K113+4)*N113)</f>
        <v/>
      </c>
    </row>
    <row r="114" spans="1:15" x14ac:dyDescent="0.3">
      <c r="A114">
        <f t="shared" si="11"/>
        <v>112</v>
      </c>
      <c r="B114" s="4" t="str">
        <f ca="1">_xlfn.XLOOKUP(OFFSET('Survey Data'!$B$2,A114,0),Key!A$2:A$5,Key!B$2:B$5,"")</f>
        <v/>
      </c>
      <c r="C114" s="4" t="str">
        <f ca="1">_xlfn.XLOOKUP(OFFSET('Survey Data'!$C$2,A114,0),Key!$D$2:$D$4,Key!$E$2:$E$4,"")</f>
        <v/>
      </c>
      <c r="D114" s="4" t="str">
        <f ca="1">_xlfn.XLOOKUP(OFFSET('Survey Data'!$D$2,A114,0),Key!$D$2:$D$4,Key!$E$2:$E$4,"")</f>
        <v/>
      </c>
      <c r="E114" s="4" t="str">
        <f ca="1">_xlfn.XLOOKUP(OFFSET('Survey Data'!$E$2,A114,0),Key!$D$2:$D$4,Key!$E$2:$E$4,"")</f>
        <v/>
      </c>
      <c r="F114" s="4">
        <f ca="1">OFFSET('Survey Data'!$F$2,A114,0)</f>
        <v>0</v>
      </c>
      <c r="G114" s="4" t="str">
        <f ca="1">_xlfn.XLOOKUP(OFFSET('Survey Data'!$G$2,A114,0),Key!$G$2:$G$3,Key!$H$2:$H$3,"")</f>
        <v/>
      </c>
      <c r="I114">
        <f t="shared" ca="1" si="6"/>
        <v>0</v>
      </c>
      <c r="J114">
        <f t="shared" ca="1" si="7"/>
        <v>0</v>
      </c>
      <c r="K114">
        <f t="shared" ca="1" si="9"/>
        <v>1</v>
      </c>
      <c r="L114" t="b">
        <f t="shared" ca="1" si="10"/>
        <v>1</v>
      </c>
      <c r="M114" t="str">
        <f t="shared" ca="1" si="8"/>
        <v/>
      </c>
      <c r="N114" t="str">
        <f ca="1">IF(L114,"",VLOOKUP(I114,'P NH|Score'!$A$2:$G$8,2,FALSE))</f>
        <v/>
      </c>
      <c r="O114" t="str">
        <f ca="1">IF(L114,"",VLOOKUP(J114,'Survival Rates'!$A$4:$E$123,K114+4)*N114)</f>
        <v/>
      </c>
    </row>
    <row r="115" spans="1:15" x14ac:dyDescent="0.3">
      <c r="A115">
        <f t="shared" si="11"/>
        <v>113</v>
      </c>
      <c r="B115" s="4" t="str">
        <f ca="1">_xlfn.XLOOKUP(OFFSET('Survey Data'!$B$2,A115,0),Key!A$2:A$5,Key!B$2:B$5,"")</f>
        <v/>
      </c>
      <c r="C115" s="4" t="str">
        <f ca="1">_xlfn.XLOOKUP(OFFSET('Survey Data'!$C$2,A115,0),Key!$D$2:$D$4,Key!$E$2:$E$4,"")</f>
        <v/>
      </c>
      <c r="D115" s="4" t="str">
        <f ca="1">_xlfn.XLOOKUP(OFFSET('Survey Data'!$D$2,A115,0),Key!$D$2:$D$4,Key!$E$2:$E$4,"")</f>
        <v/>
      </c>
      <c r="E115" s="4" t="str">
        <f ca="1">_xlfn.XLOOKUP(OFFSET('Survey Data'!$E$2,A115,0),Key!$D$2:$D$4,Key!$E$2:$E$4,"")</f>
        <v/>
      </c>
      <c r="F115" s="4">
        <f ca="1">OFFSET('Survey Data'!$F$2,A115,0)</f>
        <v>0</v>
      </c>
      <c r="G115" s="4" t="str">
        <f ca="1">_xlfn.XLOOKUP(OFFSET('Survey Data'!$G$2,A115,0),Key!$G$2:$G$3,Key!$H$2:$H$3,"")</f>
        <v/>
      </c>
      <c r="I115">
        <f t="shared" ca="1" si="6"/>
        <v>0</v>
      </c>
      <c r="J115">
        <f t="shared" ca="1" si="7"/>
        <v>0</v>
      </c>
      <c r="K115">
        <f t="shared" ca="1" si="9"/>
        <v>1</v>
      </c>
      <c r="L115" t="b">
        <f t="shared" ca="1" si="10"/>
        <v>1</v>
      </c>
      <c r="M115" t="str">
        <f t="shared" ca="1" si="8"/>
        <v/>
      </c>
      <c r="N115" t="str">
        <f ca="1">IF(L115,"",VLOOKUP(I115,'P NH|Score'!$A$2:$G$8,2,FALSE))</f>
        <v/>
      </c>
      <c r="O115" t="str">
        <f ca="1">IF(L115,"",VLOOKUP(J115,'Survival Rates'!$A$4:$E$123,K115+4)*N115)</f>
        <v/>
      </c>
    </row>
    <row r="116" spans="1:15" x14ac:dyDescent="0.3">
      <c r="A116">
        <f t="shared" si="11"/>
        <v>114</v>
      </c>
      <c r="B116" s="4" t="str">
        <f ca="1">_xlfn.XLOOKUP(OFFSET('Survey Data'!$B$2,A116,0),Key!A$2:A$5,Key!B$2:B$5,"")</f>
        <v/>
      </c>
      <c r="C116" s="4" t="str">
        <f ca="1">_xlfn.XLOOKUP(OFFSET('Survey Data'!$C$2,A116,0),Key!$D$2:$D$4,Key!$E$2:$E$4,"")</f>
        <v/>
      </c>
      <c r="D116" s="4" t="str">
        <f ca="1">_xlfn.XLOOKUP(OFFSET('Survey Data'!$D$2,A116,0),Key!$D$2:$D$4,Key!$E$2:$E$4,"")</f>
        <v/>
      </c>
      <c r="E116" s="4" t="str">
        <f ca="1">_xlfn.XLOOKUP(OFFSET('Survey Data'!$E$2,A116,0),Key!$D$2:$D$4,Key!$E$2:$E$4,"")</f>
        <v/>
      </c>
      <c r="F116" s="4">
        <f ca="1">OFFSET('Survey Data'!$F$2,A116,0)</f>
        <v>0</v>
      </c>
      <c r="G116" s="4" t="str">
        <f ca="1">_xlfn.XLOOKUP(OFFSET('Survey Data'!$G$2,A116,0),Key!$G$2:$G$3,Key!$H$2:$H$3,"")</f>
        <v/>
      </c>
      <c r="I116">
        <f t="shared" ca="1" si="6"/>
        <v>0</v>
      </c>
      <c r="J116">
        <f t="shared" ca="1" si="7"/>
        <v>0</v>
      </c>
      <c r="K116">
        <f t="shared" ca="1" si="9"/>
        <v>1</v>
      </c>
      <c r="L116" t="b">
        <f t="shared" ca="1" si="10"/>
        <v>1</v>
      </c>
      <c r="M116" t="str">
        <f t="shared" ca="1" si="8"/>
        <v/>
      </c>
      <c r="N116" t="str">
        <f ca="1">IF(L116,"",VLOOKUP(I116,'P NH|Score'!$A$2:$G$8,2,FALSE))</f>
        <v/>
      </c>
      <c r="O116" t="str">
        <f ca="1">IF(L116,"",VLOOKUP(J116,'Survival Rates'!$A$4:$E$123,K116+4)*N116)</f>
        <v/>
      </c>
    </row>
    <row r="117" spans="1:15" x14ac:dyDescent="0.3">
      <c r="A117">
        <f t="shared" si="11"/>
        <v>115</v>
      </c>
      <c r="B117" s="4" t="str">
        <f ca="1">_xlfn.XLOOKUP(OFFSET('Survey Data'!$B$2,A117,0),Key!A$2:A$5,Key!B$2:B$5,"")</f>
        <v/>
      </c>
      <c r="C117" s="4" t="str">
        <f ca="1">_xlfn.XLOOKUP(OFFSET('Survey Data'!$C$2,A117,0),Key!$D$2:$D$4,Key!$E$2:$E$4,"")</f>
        <v/>
      </c>
      <c r="D117" s="4" t="str">
        <f ca="1">_xlfn.XLOOKUP(OFFSET('Survey Data'!$D$2,A117,0),Key!$D$2:$D$4,Key!$E$2:$E$4,"")</f>
        <v/>
      </c>
      <c r="E117" s="4" t="str">
        <f ca="1">_xlfn.XLOOKUP(OFFSET('Survey Data'!$E$2,A117,0),Key!$D$2:$D$4,Key!$E$2:$E$4,"")</f>
        <v/>
      </c>
      <c r="F117" s="4">
        <f ca="1">OFFSET('Survey Data'!$F$2,A117,0)</f>
        <v>0</v>
      </c>
      <c r="G117" s="4" t="str">
        <f ca="1">_xlfn.XLOOKUP(OFFSET('Survey Data'!$G$2,A117,0),Key!$G$2:$G$3,Key!$H$2:$H$3,"")</f>
        <v/>
      </c>
      <c r="I117">
        <f t="shared" ca="1" si="6"/>
        <v>0</v>
      </c>
      <c r="J117">
        <f t="shared" ca="1" si="7"/>
        <v>0</v>
      </c>
      <c r="K117">
        <f t="shared" ca="1" si="9"/>
        <v>1</v>
      </c>
      <c r="L117" t="b">
        <f t="shared" ca="1" si="10"/>
        <v>1</v>
      </c>
      <c r="M117" t="str">
        <f t="shared" ca="1" si="8"/>
        <v/>
      </c>
      <c r="N117" t="str">
        <f ca="1">IF(L117,"",VLOOKUP(I117,'P NH|Score'!$A$2:$G$8,2,FALSE))</f>
        <v/>
      </c>
      <c r="O117" t="str">
        <f ca="1">IF(L117,"",VLOOKUP(J117,'Survival Rates'!$A$4:$E$123,K117+4)*N117)</f>
        <v/>
      </c>
    </row>
    <row r="118" spans="1:15" x14ac:dyDescent="0.3">
      <c r="A118">
        <f t="shared" si="11"/>
        <v>116</v>
      </c>
      <c r="B118" s="4" t="str">
        <f ca="1">_xlfn.XLOOKUP(OFFSET('Survey Data'!$B$2,A118,0),Key!A$2:A$5,Key!B$2:B$5,"")</f>
        <v/>
      </c>
      <c r="C118" s="4" t="str">
        <f ca="1">_xlfn.XLOOKUP(OFFSET('Survey Data'!$C$2,A118,0),Key!$D$2:$D$4,Key!$E$2:$E$4,"")</f>
        <v/>
      </c>
      <c r="D118" s="4" t="str">
        <f ca="1">_xlfn.XLOOKUP(OFFSET('Survey Data'!$D$2,A118,0),Key!$D$2:$D$4,Key!$E$2:$E$4,"")</f>
        <v/>
      </c>
      <c r="E118" s="4" t="str">
        <f ca="1">_xlfn.XLOOKUP(OFFSET('Survey Data'!$E$2,A118,0),Key!$D$2:$D$4,Key!$E$2:$E$4,"")</f>
        <v/>
      </c>
      <c r="F118" s="4">
        <f ca="1">OFFSET('Survey Data'!$F$2,A118,0)</f>
        <v>0</v>
      </c>
      <c r="G118" s="4" t="str">
        <f ca="1">_xlfn.XLOOKUP(OFFSET('Survey Data'!$G$2,A118,0),Key!$G$2:$G$3,Key!$H$2:$H$3,"")</f>
        <v/>
      </c>
      <c r="I118">
        <f t="shared" ca="1" si="6"/>
        <v>0</v>
      </c>
      <c r="J118">
        <f t="shared" ca="1" si="7"/>
        <v>0</v>
      </c>
      <c r="K118">
        <f t="shared" ca="1" si="9"/>
        <v>1</v>
      </c>
      <c r="L118" t="b">
        <f t="shared" ca="1" si="10"/>
        <v>1</v>
      </c>
      <c r="M118" t="str">
        <f t="shared" ca="1" si="8"/>
        <v/>
      </c>
      <c r="N118" t="str">
        <f ca="1">IF(L118,"",VLOOKUP(I118,'P NH|Score'!$A$2:$G$8,2,FALSE))</f>
        <v/>
      </c>
      <c r="O118" t="str">
        <f ca="1">IF(L118,"",VLOOKUP(J118,'Survival Rates'!$A$4:$E$123,K118+4)*N118)</f>
        <v/>
      </c>
    </row>
    <row r="119" spans="1:15" x14ac:dyDescent="0.3">
      <c r="A119">
        <f t="shared" si="11"/>
        <v>117</v>
      </c>
      <c r="B119" s="4" t="str">
        <f ca="1">_xlfn.XLOOKUP(OFFSET('Survey Data'!$B$2,A119,0),Key!A$2:A$5,Key!B$2:B$5,"")</f>
        <v/>
      </c>
      <c r="C119" s="4" t="str">
        <f ca="1">_xlfn.XLOOKUP(OFFSET('Survey Data'!$C$2,A119,0),Key!$D$2:$D$4,Key!$E$2:$E$4,"")</f>
        <v/>
      </c>
      <c r="D119" s="4" t="str">
        <f ca="1">_xlfn.XLOOKUP(OFFSET('Survey Data'!$D$2,A119,0),Key!$D$2:$D$4,Key!$E$2:$E$4,"")</f>
        <v/>
      </c>
      <c r="E119" s="4" t="str">
        <f ca="1">_xlfn.XLOOKUP(OFFSET('Survey Data'!$E$2,A119,0),Key!$D$2:$D$4,Key!$E$2:$E$4,"")</f>
        <v/>
      </c>
      <c r="F119" s="4">
        <f ca="1">OFFSET('Survey Data'!$F$2,A119,0)</f>
        <v>0</v>
      </c>
      <c r="G119" s="4" t="str">
        <f ca="1">_xlfn.XLOOKUP(OFFSET('Survey Data'!$G$2,A119,0),Key!$G$2:$G$3,Key!$H$2:$H$3,"")</f>
        <v/>
      </c>
      <c r="I119">
        <f t="shared" ca="1" si="6"/>
        <v>0</v>
      </c>
      <c r="J119">
        <f t="shared" ca="1" si="7"/>
        <v>0</v>
      </c>
      <c r="K119">
        <f t="shared" ca="1" si="9"/>
        <v>1</v>
      </c>
      <c r="L119" t="b">
        <f t="shared" ca="1" si="10"/>
        <v>1</v>
      </c>
      <c r="M119" t="str">
        <f t="shared" ca="1" si="8"/>
        <v/>
      </c>
      <c r="N119" t="str">
        <f ca="1">IF(L119,"",VLOOKUP(I119,'P NH|Score'!$A$2:$G$8,2,FALSE))</f>
        <v/>
      </c>
      <c r="O119" t="str">
        <f ca="1">IF(L119,"",VLOOKUP(J119,'Survival Rates'!$A$4:$E$123,K119+4)*N119)</f>
        <v/>
      </c>
    </row>
    <row r="120" spans="1:15" x14ac:dyDescent="0.3">
      <c r="A120">
        <f t="shared" si="11"/>
        <v>118</v>
      </c>
      <c r="B120" s="4" t="str">
        <f ca="1">_xlfn.XLOOKUP(OFFSET('Survey Data'!$B$2,A120,0),Key!A$2:A$5,Key!B$2:B$5,"")</f>
        <v/>
      </c>
      <c r="C120" s="4" t="str">
        <f ca="1">_xlfn.XLOOKUP(OFFSET('Survey Data'!$C$2,A120,0),Key!$D$2:$D$4,Key!$E$2:$E$4,"")</f>
        <v/>
      </c>
      <c r="D120" s="4" t="str">
        <f ca="1">_xlfn.XLOOKUP(OFFSET('Survey Data'!$D$2,A120,0),Key!$D$2:$D$4,Key!$E$2:$E$4,"")</f>
        <v/>
      </c>
      <c r="E120" s="4" t="str">
        <f ca="1">_xlfn.XLOOKUP(OFFSET('Survey Data'!$E$2,A120,0),Key!$D$2:$D$4,Key!$E$2:$E$4,"")</f>
        <v/>
      </c>
      <c r="F120" s="4">
        <f ca="1">OFFSET('Survey Data'!$F$2,A120,0)</f>
        <v>0</v>
      </c>
      <c r="G120" s="4" t="str">
        <f ca="1">_xlfn.XLOOKUP(OFFSET('Survey Data'!$G$2,A120,0),Key!$G$2:$G$3,Key!$H$2:$H$3,"")</f>
        <v/>
      </c>
      <c r="I120">
        <f t="shared" ca="1" si="6"/>
        <v>0</v>
      </c>
      <c r="J120">
        <f t="shared" ca="1" si="7"/>
        <v>0</v>
      </c>
      <c r="K120">
        <f t="shared" ca="1" si="9"/>
        <v>1</v>
      </c>
      <c r="L120" t="b">
        <f t="shared" ca="1" si="10"/>
        <v>1</v>
      </c>
      <c r="M120" t="str">
        <f t="shared" ca="1" si="8"/>
        <v/>
      </c>
      <c r="N120" t="str">
        <f ca="1">IF(L120,"",VLOOKUP(I120,'P NH|Score'!$A$2:$G$8,2,FALSE))</f>
        <v/>
      </c>
      <c r="O120" t="str">
        <f ca="1">IF(L120,"",VLOOKUP(J120,'Survival Rates'!$A$4:$E$123,K120+4)*N120)</f>
        <v/>
      </c>
    </row>
    <row r="121" spans="1:15" x14ac:dyDescent="0.3">
      <c r="A121">
        <f t="shared" si="11"/>
        <v>119</v>
      </c>
      <c r="B121" s="4" t="str">
        <f ca="1">_xlfn.XLOOKUP(OFFSET('Survey Data'!$B$2,A121,0),Key!A$2:A$5,Key!B$2:B$5,"")</f>
        <v/>
      </c>
      <c r="C121" s="4" t="str">
        <f ca="1">_xlfn.XLOOKUP(OFFSET('Survey Data'!$C$2,A121,0),Key!$D$2:$D$4,Key!$E$2:$E$4,"")</f>
        <v/>
      </c>
      <c r="D121" s="4" t="str">
        <f ca="1">_xlfn.XLOOKUP(OFFSET('Survey Data'!$D$2,A121,0),Key!$D$2:$D$4,Key!$E$2:$E$4,"")</f>
        <v/>
      </c>
      <c r="E121" s="4" t="str">
        <f ca="1">_xlfn.XLOOKUP(OFFSET('Survey Data'!$E$2,A121,0),Key!$D$2:$D$4,Key!$E$2:$E$4,"")</f>
        <v/>
      </c>
      <c r="F121" s="4">
        <f ca="1">OFFSET('Survey Data'!$F$2,A121,0)</f>
        <v>0</v>
      </c>
      <c r="G121" s="4" t="str">
        <f ca="1">_xlfn.XLOOKUP(OFFSET('Survey Data'!$G$2,A121,0),Key!$G$2:$G$3,Key!$H$2:$H$3,"")</f>
        <v/>
      </c>
      <c r="I121">
        <f t="shared" ca="1" si="6"/>
        <v>0</v>
      </c>
      <c r="J121">
        <f t="shared" ca="1" si="7"/>
        <v>0</v>
      </c>
      <c r="K121">
        <f t="shared" ca="1" si="9"/>
        <v>1</v>
      </c>
      <c r="L121" t="b">
        <f t="shared" ca="1" si="10"/>
        <v>1</v>
      </c>
      <c r="M121" t="str">
        <f t="shared" ca="1" si="8"/>
        <v/>
      </c>
      <c r="N121" t="str">
        <f ca="1">IF(L121,"",VLOOKUP(I121,'P NH|Score'!$A$2:$G$8,2,FALSE))</f>
        <v/>
      </c>
      <c r="O121" t="str">
        <f ca="1">IF(L121,"",VLOOKUP(J121,'Survival Rates'!$A$4:$E$123,K121+4)*N121)</f>
        <v/>
      </c>
    </row>
    <row r="122" spans="1:15" x14ac:dyDescent="0.3">
      <c r="A122">
        <f t="shared" si="11"/>
        <v>120</v>
      </c>
      <c r="B122" s="4" t="str">
        <f ca="1">_xlfn.XLOOKUP(OFFSET('Survey Data'!$B$2,A122,0),Key!A$2:A$5,Key!B$2:B$5,"")</f>
        <v/>
      </c>
      <c r="C122" s="4" t="str">
        <f ca="1">_xlfn.XLOOKUP(OFFSET('Survey Data'!$C$2,A122,0),Key!$D$2:$D$4,Key!$E$2:$E$4,"")</f>
        <v/>
      </c>
      <c r="D122" s="4" t="str">
        <f ca="1">_xlfn.XLOOKUP(OFFSET('Survey Data'!$D$2,A122,0),Key!$D$2:$D$4,Key!$E$2:$E$4,"")</f>
        <v/>
      </c>
      <c r="E122" s="4" t="str">
        <f ca="1">_xlfn.XLOOKUP(OFFSET('Survey Data'!$E$2,A122,0),Key!$D$2:$D$4,Key!$E$2:$E$4,"")</f>
        <v/>
      </c>
      <c r="F122" s="4">
        <f ca="1">OFFSET('Survey Data'!$F$2,A122,0)</f>
        <v>0</v>
      </c>
      <c r="G122" s="4" t="str">
        <f ca="1">_xlfn.XLOOKUP(OFFSET('Survey Data'!$G$2,A122,0),Key!$G$2:$G$3,Key!$H$2:$H$3,"")</f>
        <v/>
      </c>
      <c r="I122">
        <f t="shared" ca="1" si="6"/>
        <v>0</v>
      </c>
      <c r="J122">
        <f t="shared" ca="1" si="7"/>
        <v>0</v>
      </c>
      <c r="K122">
        <f t="shared" ca="1" si="9"/>
        <v>1</v>
      </c>
      <c r="L122" t="b">
        <f t="shared" ca="1" si="10"/>
        <v>1</v>
      </c>
      <c r="M122" t="str">
        <f t="shared" ca="1" si="8"/>
        <v/>
      </c>
      <c r="N122" t="str">
        <f ca="1">IF(L122,"",VLOOKUP(I122,'P NH|Score'!$A$2:$G$8,2,FALSE))</f>
        <v/>
      </c>
      <c r="O122" t="str">
        <f ca="1">IF(L122,"",VLOOKUP(J122,'Survival Rates'!$A$4:$E$123,K122+4)*N122)</f>
        <v/>
      </c>
    </row>
    <row r="123" spans="1:15" x14ac:dyDescent="0.3">
      <c r="A123">
        <f t="shared" si="11"/>
        <v>121</v>
      </c>
      <c r="B123" s="4" t="str">
        <f ca="1">_xlfn.XLOOKUP(OFFSET('Survey Data'!$B$2,A123,0),Key!A$2:A$5,Key!B$2:B$5,"")</f>
        <v/>
      </c>
      <c r="C123" s="4" t="str">
        <f ca="1">_xlfn.XLOOKUP(OFFSET('Survey Data'!$C$2,A123,0),Key!$D$2:$D$4,Key!$E$2:$E$4,"")</f>
        <v/>
      </c>
      <c r="D123" s="4" t="str">
        <f ca="1">_xlfn.XLOOKUP(OFFSET('Survey Data'!$D$2,A123,0),Key!$D$2:$D$4,Key!$E$2:$E$4,"")</f>
        <v/>
      </c>
      <c r="E123" s="4" t="str">
        <f ca="1">_xlfn.XLOOKUP(OFFSET('Survey Data'!$E$2,A123,0),Key!$D$2:$D$4,Key!$E$2:$E$4,"")</f>
        <v/>
      </c>
      <c r="F123" s="4">
        <f ca="1">OFFSET('Survey Data'!$F$2,A123,0)</f>
        <v>0</v>
      </c>
      <c r="G123" s="4" t="str">
        <f ca="1">_xlfn.XLOOKUP(OFFSET('Survey Data'!$G$2,A123,0),Key!$G$2:$G$3,Key!$H$2:$H$3,"")</f>
        <v/>
      </c>
      <c r="I123">
        <f t="shared" ca="1" si="6"/>
        <v>0</v>
      </c>
      <c r="J123">
        <f t="shared" ca="1" si="7"/>
        <v>0</v>
      </c>
      <c r="K123">
        <f t="shared" ca="1" si="9"/>
        <v>1</v>
      </c>
      <c r="L123" t="b">
        <f t="shared" ca="1" si="10"/>
        <v>1</v>
      </c>
      <c r="M123" t="str">
        <f t="shared" ca="1" si="8"/>
        <v/>
      </c>
      <c r="N123" t="str">
        <f ca="1">IF(L123,"",VLOOKUP(I123,'P NH|Score'!$A$2:$G$8,2,FALSE))</f>
        <v/>
      </c>
      <c r="O123" t="str">
        <f ca="1">IF(L123,"",VLOOKUP(J123,'Survival Rates'!$A$4:$E$123,K123+4)*N123)</f>
        <v/>
      </c>
    </row>
    <row r="124" spans="1:15" x14ac:dyDescent="0.3">
      <c r="A124">
        <f t="shared" si="11"/>
        <v>122</v>
      </c>
      <c r="B124" s="4" t="str">
        <f ca="1">_xlfn.XLOOKUP(OFFSET('Survey Data'!$B$2,A124,0),Key!A$2:A$5,Key!B$2:B$5,"")</f>
        <v/>
      </c>
      <c r="C124" s="4" t="str">
        <f ca="1">_xlfn.XLOOKUP(OFFSET('Survey Data'!$C$2,A124,0),Key!$D$2:$D$4,Key!$E$2:$E$4,"")</f>
        <v/>
      </c>
      <c r="D124" s="4" t="str">
        <f ca="1">_xlfn.XLOOKUP(OFFSET('Survey Data'!$D$2,A124,0),Key!$D$2:$D$4,Key!$E$2:$E$4,"")</f>
        <v/>
      </c>
      <c r="E124" s="4" t="str">
        <f ca="1">_xlfn.XLOOKUP(OFFSET('Survey Data'!$E$2,A124,0),Key!$D$2:$D$4,Key!$E$2:$E$4,"")</f>
        <v/>
      </c>
      <c r="F124" s="4">
        <f ca="1">OFFSET('Survey Data'!$F$2,A124,0)</f>
        <v>0</v>
      </c>
      <c r="G124" s="4" t="str">
        <f ca="1">_xlfn.XLOOKUP(OFFSET('Survey Data'!$G$2,A124,0),Key!$G$2:$G$3,Key!$H$2:$H$3,"")</f>
        <v/>
      </c>
      <c r="I124">
        <f t="shared" ca="1" si="6"/>
        <v>0</v>
      </c>
      <c r="J124">
        <f t="shared" ca="1" si="7"/>
        <v>0</v>
      </c>
      <c r="K124">
        <f t="shared" ca="1" si="9"/>
        <v>1</v>
      </c>
      <c r="L124" t="b">
        <f t="shared" ca="1" si="10"/>
        <v>1</v>
      </c>
      <c r="M124" t="str">
        <f t="shared" ca="1" si="8"/>
        <v/>
      </c>
      <c r="N124" t="str">
        <f ca="1">IF(L124,"",VLOOKUP(I124,'P NH|Score'!$A$2:$G$8,2,FALSE))</f>
        <v/>
      </c>
      <c r="O124" t="str">
        <f ca="1">IF(L124,"",VLOOKUP(J124,'Survival Rates'!$A$4:$E$123,K124+4)*N124)</f>
        <v/>
      </c>
    </row>
    <row r="125" spans="1:15" x14ac:dyDescent="0.3">
      <c r="A125">
        <f t="shared" si="11"/>
        <v>123</v>
      </c>
      <c r="B125" s="4" t="str">
        <f ca="1">_xlfn.XLOOKUP(OFFSET('Survey Data'!$B$2,A125,0),Key!A$2:A$5,Key!B$2:B$5,"")</f>
        <v/>
      </c>
      <c r="C125" s="4" t="str">
        <f ca="1">_xlfn.XLOOKUP(OFFSET('Survey Data'!$C$2,A125,0),Key!$D$2:$D$4,Key!$E$2:$E$4,"")</f>
        <v/>
      </c>
      <c r="D125" s="4" t="str">
        <f ca="1">_xlfn.XLOOKUP(OFFSET('Survey Data'!$D$2,A125,0),Key!$D$2:$D$4,Key!$E$2:$E$4,"")</f>
        <v/>
      </c>
      <c r="E125" s="4" t="str">
        <f ca="1">_xlfn.XLOOKUP(OFFSET('Survey Data'!$E$2,A125,0),Key!$D$2:$D$4,Key!$E$2:$E$4,"")</f>
        <v/>
      </c>
      <c r="F125" s="4">
        <f ca="1">OFFSET('Survey Data'!$F$2,A125,0)</f>
        <v>0</v>
      </c>
      <c r="G125" s="4" t="str">
        <f ca="1">_xlfn.XLOOKUP(OFFSET('Survey Data'!$G$2,A125,0),Key!$G$2:$G$3,Key!$H$2:$H$3,"")</f>
        <v/>
      </c>
      <c r="I125">
        <f t="shared" ca="1" si="6"/>
        <v>0</v>
      </c>
      <c r="J125">
        <f t="shared" ca="1" si="7"/>
        <v>0</v>
      </c>
      <c r="K125">
        <f t="shared" ca="1" si="9"/>
        <v>1</v>
      </c>
      <c r="L125" t="b">
        <f t="shared" ca="1" si="10"/>
        <v>1</v>
      </c>
      <c r="M125" t="str">
        <f t="shared" ca="1" si="8"/>
        <v/>
      </c>
      <c r="N125" t="str">
        <f ca="1">IF(L125,"",VLOOKUP(I125,'P NH|Score'!$A$2:$G$8,2,FALSE))</f>
        <v/>
      </c>
      <c r="O125" t="str">
        <f ca="1">IF(L125,"",VLOOKUP(J125,'Survival Rates'!$A$4:$E$123,K125+4)*N125)</f>
        <v/>
      </c>
    </row>
    <row r="126" spans="1:15" x14ac:dyDescent="0.3">
      <c r="A126">
        <f t="shared" si="11"/>
        <v>124</v>
      </c>
      <c r="B126" s="4" t="str">
        <f ca="1">_xlfn.XLOOKUP(OFFSET('Survey Data'!$B$2,A126,0),Key!A$2:A$5,Key!B$2:B$5,"")</f>
        <v/>
      </c>
      <c r="C126" s="4" t="str">
        <f ca="1">_xlfn.XLOOKUP(OFFSET('Survey Data'!$C$2,A126,0),Key!$D$2:$D$4,Key!$E$2:$E$4,"")</f>
        <v/>
      </c>
      <c r="D126" s="4" t="str">
        <f ca="1">_xlfn.XLOOKUP(OFFSET('Survey Data'!$D$2,A126,0),Key!$D$2:$D$4,Key!$E$2:$E$4,"")</f>
        <v/>
      </c>
      <c r="E126" s="4" t="str">
        <f ca="1">_xlfn.XLOOKUP(OFFSET('Survey Data'!$E$2,A126,0),Key!$D$2:$D$4,Key!$E$2:$E$4,"")</f>
        <v/>
      </c>
      <c r="F126" s="4">
        <f ca="1">OFFSET('Survey Data'!$F$2,A126,0)</f>
        <v>0</v>
      </c>
      <c r="G126" s="4" t="str">
        <f ca="1">_xlfn.XLOOKUP(OFFSET('Survey Data'!$G$2,A126,0),Key!$G$2:$G$3,Key!$H$2:$H$3,"")</f>
        <v/>
      </c>
      <c r="I126">
        <f t="shared" ca="1" si="6"/>
        <v>0</v>
      </c>
      <c r="J126">
        <f t="shared" ca="1" si="7"/>
        <v>0</v>
      </c>
      <c r="K126">
        <f t="shared" ca="1" si="9"/>
        <v>1</v>
      </c>
      <c r="L126" t="b">
        <f t="shared" ca="1" si="10"/>
        <v>1</v>
      </c>
      <c r="M126" t="str">
        <f t="shared" ca="1" si="8"/>
        <v/>
      </c>
      <c r="N126" t="str">
        <f ca="1">IF(L126,"",VLOOKUP(I126,'P NH|Score'!$A$2:$G$8,2,FALSE))</f>
        <v/>
      </c>
      <c r="O126" t="str">
        <f ca="1">IF(L126,"",VLOOKUP(J126,'Survival Rates'!$A$4:$E$123,K126+4)*N126)</f>
        <v/>
      </c>
    </row>
    <row r="127" spans="1:15" x14ac:dyDescent="0.3">
      <c r="A127">
        <f t="shared" si="11"/>
        <v>125</v>
      </c>
      <c r="B127" s="4" t="str">
        <f ca="1">_xlfn.XLOOKUP(OFFSET('Survey Data'!$B$2,A127,0),Key!A$2:A$5,Key!B$2:B$5,"")</f>
        <v/>
      </c>
      <c r="C127" s="4" t="str">
        <f ca="1">_xlfn.XLOOKUP(OFFSET('Survey Data'!$C$2,A127,0),Key!$D$2:$D$4,Key!$E$2:$E$4,"")</f>
        <v/>
      </c>
      <c r="D127" s="4" t="str">
        <f ca="1">_xlfn.XLOOKUP(OFFSET('Survey Data'!$D$2,A127,0),Key!$D$2:$D$4,Key!$E$2:$E$4,"")</f>
        <v/>
      </c>
      <c r="E127" s="4" t="str">
        <f ca="1">_xlfn.XLOOKUP(OFFSET('Survey Data'!$E$2,A127,0),Key!$D$2:$D$4,Key!$E$2:$E$4,"")</f>
        <v/>
      </c>
      <c r="F127" s="4">
        <f ca="1">OFFSET('Survey Data'!$F$2,A127,0)</f>
        <v>0</v>
      </c>
      <c r="G127" s="4" t="str">
        <f ca="1">_xlfn.XLOOKUP(OFFSET('Survey Data'!$G$2,A127,0),Key!$G$2:$G$3,Key!$H$2:$H$3,"")</f>
        <v/>
      </c>
      <c r="I127">
        <f t="shared" ca="1" si="6"/>
        <v>0</v>
      </c>
      <c r="J127">
        <f t="shared" ca="1" si="7"/>
        <v>0</v>
      </c>
      <c r="K127">
        <f t="shared" ca="1" si="9"/>
        <v>1</v>
      </c>
      <c r="L127" t="b">
        <f t="shared" ca="1" si="10"/>
        <v>1</v>
      </c>
      <c r="M127" t="str">
        <f t="shared" ca="1" si="8"/>
        <v/>
      </c>
      <c r="N127" t="str">
        <f ca="1">IF(L127,"",VLOOKUP(I127,'P NH|Score'!$A$2:$G$8,2,FALSE))</f>
        <v/>
      </c>
      <c r="O127" t="str">
        <f ca="1">IF(L127,"",VLOOKUP(J127,'Survival Rates'!$A$4:$E$123,K127+4)*N127)</f>
        <v/>
      </c>
    </row>
    <row r="128" spans="1:15" x14ac:dyDescent="0.3">
      <c r="A128">
        <f t="shared" si="11"/>
        <v>126</v>
      </c>
      <c r="B128" s="4" t="str">
        <f ca="1">_xlfn.XLOOKUP(OFFSET('Survey Data'!$B$2,A128,0),Key!A$2:A$5,Key!B$2:B$5,"")</f>
        <v/>
      </c>
      <c r="C128" s="4" t="str">
        <f ca="1">_xlfn.XLOOKUP(OFFSET('Survey Data'!$C$2,A128,0),Key!$D$2:$D$4,Key!$E$2:$E$4,"")</f>
        <v/>
      </c>
      <c r="D128" s="4" t="str">
        <f ca="1">_xlfn.XLOOKUP(OFFSET('Survey Data'!$D$2,A128,0),Key!$D$2:$D$4,Key!$E$2:$E$4,"")</f>
        <v/>
      </c>
      <c r="E128" s="4" t="str">
        <f ca="1">_xlfn.XLOOKUP(OFFSET('Survey Data'!$E$2,A128,0),Key!$D$2:$D$4,Key!$E$2:$E$4,"")</f>
        <v/>
      </c>
      <c r="F128" s="4">
        <f ca="1">OFFSET('Survey Data'!$F$2,A128,0)</f>
        <v>0</v>
      </c>
      <c r="G128" s="4" t="str">
        <f ca="1">_xlfn.XLOOKUP(OFFSET('Survey Data'!$G$2,A128,0),Key!$G$2:$G$3,Key!$H$2:$H$3,"")</f>
        <v/>
      </c>
      <c r="I128">
        <f t="shared" ca="1" si="6"/>
        <v>0</v>
      </c>
      <c r="J128">
        <f t="shared" ca="1" si="7"/>
        <v>0</v>
      </c>
      <c r="K128">
        <f t="shared" ca="1" si="9"/>
        <v>1</v>
      </c>
      <c r="L128" t="b">
        <f t="shared" ca="1" si="10"/>
        <v>1</v>
      </c>
      <c r="M128" t="str">
        <f t="shared" ca="1" si="8"/>
        <v/>
      </c>
      <c r="N128" t="str">
        <f ca="1">IF(L128,"",VLOOKUP(I128,'P NH|Score'!$A$2:$G$8,2,FALSE))</f>
        <v/>
      </c>
      <c r="O128" t="str">
        <f ca="1">IF(L128,"",VLOOKUP(J128,'Survival Rates'!$A$4:$E$123,K128+4)*N128)</f>
        <v/>
      </c>
    </row>
    <row r="129" spans="1:15" x14ac:dyDescent="0.3">
      <c r="A129">
        <f t="shared" si="11"/>
        <v>127</v>
      </c>
      <c r="B129" s="4" t="str">
        <f ca="1">_xlfn.XLOOKUP(OFFSET('Survey Data'!$B$2,A129,0),Key!A$2:A$5,Key!B$2:B$5,"")</f>
        <v/>
      </c>
      <c r="C129" s="4" t="str">
        <f ca="1">_xlfn.XLOOKUP(OFFSET('Survey Data'!$C$2,A129,0),Key!$D$2:$D$4,Key!$E$2:$E$4,"")</f>
        <v/>
      </c>
      <c r="D129" s="4" t="str">
        <f ca="1">_xlfn.XLOOKUP(OFFSET('Survey Data'!$D$2,A129,0),Key!$D$2:$D$4,Key!$E$2:$E$4,"")</f>
        <v/>
      </c>
      <c r="E129" s="4" t="str">
        <f ca="1">_xlfn.XLOOKUP(OFFSET('Survey Data'!$E$2,A129,0),Key!$D$2:$D$4,Key!$E$2:$E$4,"")</f>
        <v/>
      </c>
      <c r="F129" s="4">
        <f ca="1">OFFSET('Survey Data'!$F$2,A129,0)</f>
        <v>0</v>
      </c>
      <c r="G129" s="4" t="str">
        <f ca="1">_xlfn.XLOOKUP(OFFSET('Survey Data'!$G$2,A129,0),Key!$G$2:$G$3,Key!$H$2:$H$3,"")</f>
        <v/>
      </c>
      <c r="I129">
        <f t="shared" ca="1" si="6"/>
        <v>0</v>
      </c>
      <c r="J129">
        <f t="shared" ca="1" si="7"/>
        <v>0</v>
      </c>
      <c r="K129">
        <f t="shared" ca="1" si="9"/>
        <v>1</v>
      </c>
      <c r="L129" t="b">
        <f t="shared" ca="1" si="10"/>
        <v>1</v>
      </c>
      <c r="M129" t="str">
        <f t="shared" ca="1" si="8"/>
        <v/>
      </c>
      <c r="N129" t="str">
        <f ca="1">IF(L129,"",VLOOKUP(I129,'P NH|Score'!$A$2:$G$8,2,FALSE))</f>
        <v/>
      </c>
      <c r="O129" t="str">
        <f ca="1">IF(L129,"",VLOOKUP(J129,'Survival Rates'!$A$4:$E$123,K129+4)*N129)</f>
        <v/>
      </c>
    </row>
    <row r="130" spans="1:15" x14ac:dyDescent="0.3">
      <c r="A130">
        <f t="shared" si="11"/>
        <v>128</v>
      </c>
      <c r="B130" s="4" t="str">
        <f ca="1">_xlfn.XLOOKUP(OFFSET('Survey Data'!$B$2,A130,0),Key!A$2:A$5,Key!B$2:B$5,"")</f>
        <v/>
      </c>
      <c r="C130" s="4" t="str">
        <f ca="1">_xlfn.XLOOKUP(OFFSET('Survey Data'!$C$2,A130,0),Key!$D$2:$D$4,Key!$E$2:$E$4,"")</f>
        <v/>
      </c>
      <c r="D130" s="4" t="str">
        <f ca="1">_xlfn.XLOOKUP(OFFSET('Survey Data'!$D$2,A130,0),Key!$D$2:$D$4,Key!$E$2:$E$4,"")</f>
        <v/>
      </c>
      <c r="E130" s="4" t="str">
        <f ca="1">_xlfn.XLOOKUP(OFFSET('Survey Data'!$E$2,A130,0),Key!$D$2:$D$4,Key!$E$2:$E$4,"")</f>
        <v/>
      </c>
      <c r="F130" s="4">
        <f ca="1">OFFSET('Survey Data'!$F$2,A130,0)</f>
        <v>0</v>
      </c>
      <c r="G130" s="4" t="str">
        <f ca="1">_xlfn.XLOOKUP(OFFSET('Survey Data'!$G$2,A130,0),Key!$G$2:$G$3,Key!$H$2:$H$3,"")</f>
        <v/>
      </c>
      <c r="I130">
        <f t="shared" ca="1" si="6"/>
        <v>0</v>
      </c>
      <c r="J130">
        <f t="shared" ca="1" si="7"/>
        <v>0</v>
      </c>
      <c r="K130">
        <f t="shared" ca="1" si="9"/>
        <v>1</v>
      </c>
      <c r="L130" t="b">
        <f t="shared" ca="1" si="10"/>
        <v>1</v>
      </c>
      <c r="M130" t="str">
        <f t="shared" ca="1" si="8"/>
        <v/>
      </c>
      <c r="N130" t="str">
        <f ca="1">IF(L130,"",VLOOKUP(I130,'P NH|Score'!$A$2:$G$8,2,FALSE))</f>
        <v/>
      </c>
      <c r="O130" t="str">
        <f ca="1">IF(L130,"",VLOOKUP(J130,'Survival Rates'!$A$4:$E$123,K130+4)*N130)</f>
        <v/>
      </c>
    </row>
    <row r="131" spans="1:15" x14ac:dyDescent="0.3">
      <c r="A131">
        <f t="shared" si="11"/>
        <v>129</v>
      </c>
      <c r="B131" s="4" t="str">
        <f ca="1">_xlfn.XLOOKUP(OFFSET('Survey Data'!$B$2,A131,0),Key!A$2:A$5,Key!B$2:B$5,"")</f>
        <v/>
      </c>
      <c r="C131" s="4" t="str">
        <f ca="1">_xlfn.XLOOKUP(OFFSET('Survey Data'!$C$2,A131,0),Key!$D$2:$D$4,Key!$E$2:$E$4,"")</f>
        <v/>
      </c>
      <c r="D131" s="4" t="str">
        <f ca="1">_xlfn.XLOOKUP(OFFSET('Survey Data'!$D$2,A131,0),Key!$D$2:$D$4,Key!$E$2:$E$4,"")</f>
        <v/>
      </c>
      <c r="E131" s="4" t="str">
        <f ca="1">_xlfn.XLOOKUP(OFFSET('Survey Data'!$E$2,A131,0),Key!$D$2:$D$4,Key!$E$2:$E$4,"")</f>
        <v/>
      </c>
      <c r="F131" s="4">
        <f ca="1">OFFSET('Survey Data'!$F$2,A131,0)</f>
        <v>0</v>
      </c>
      <c r="G131" s="4" t="str">
        <f ca="1">_xlfn.XLOOKUP(OFFSET('Survey Data'!$G$2,A131,0),Key!$G$2:$G$3,Key!$H$2:$H$3,"")</f>
        <v/>
      </c>
      <c r="I131">
        <f t="shared" ref="I131:I194" ca="1" si="12">SUM(C131:E131)</f>
        <v>0</v>
      </c>
      <c r="J131">
        <f t="shared" ref="J131:J194" ca="1" si="13">IF(OR(F131="",F131="."),0,F131)</f>
        <v>0</v>
      </c>
      <c r="K131">
        <f t="shared" ca="1" si="9"/>
        <v>1</v>
      </c>
      <c r="L131" t="b">
        <f t="shared" ca="1" si="10"/>
        <v>1</v>
      </c>
      <c r="M131" t="str">
        <f t="shared" ref="M131:M194" ca="1" si="14">IF(NOT(L131),IF(I131&gt;5,1,0),"")</f>
        <v/>
      </c>
      <c r="N131" t="str">
        <f ca="1">IF(L131,"",VLOOKUP(I131,'P NH|Score'!$A$2:$G$8,2,FALSE))</f>
        <v/>
      </c>
      <c r="O131" t="str">
        <f ca="1">IF(L131,"",VLOOKUP(J131,'Survival Rates'!$A$4:$E$123,K131+4)*N131)</f>
        <v/>
      </c>
    </row>
    <row r="132" spans="1:15" x14ac:dyDescent="0.3">
      <c r="A132">
        <f t="shared" si="11"/>
        <v>130</v>
      </c>
      <c r="B132" s="4" t="str">
        <f ca="1">_xlfn.XLOOKUP(OFFSET('Survey Data'!$B$2,A132,0),Key!A$2:A$5,Key!B$2:B$5,"")</f>
        <v/>
      </c>
      <c r="C132" s="4" t="str">
        <f ca="1">_xlfn.XLOOKUP(OFFSET('Survey Data'!$C$2,A132,0),Key!$D$2:$D$4,Key!$E$2:$E$4,"")</f>
        <v/>
      </c>
      <c r="D132" s="4" t="str">
        <f ca="1">_xlfn.XLOOKUP(OFFSET('Survey Data'!$D$2,A132,0),Key!$D$2:$D$4,Key!$E$2:$E$4,"")</f>
        <v/>
      </c>
      <c r="E132" s="4" t="str">
        <f ca="1">_xlfn.XLOOKUP(OFFSET('Survey Data'!$E$2,A132,0),Key!$D$2:$D$4,Key!$E$2:$E$4,"")</f>
        <v/>
      </c>
      <c r="F132" s="4">
        <f ca="1">OFFSET('Survey Data'!$F$2,A132,0)</f>
        <v>0</v>
      </c>
      <c r="G132" s="4" t="str">
        <f ca="1">_xlfn.XLOOKUP(OFFSET('Survey Data'!$G$2,A132,0),Key!$G$2:$G$3,Key!$H$2:$H$3,"")</f>
        <v/>
      </c>
      <c r="I132">
        <f t="shared" ca="1" si="12"/>
        <v>0</v>
      </c>
      <c r="J132">
        <f t="shared" ca="1" si="13"/>
        <v>0</v>
      </c>
      <c r="K132">
        <f t="shared" ref="K132:K195" ca="1" si="15">IF(G132="",1,G132)</f>
        <v>1</v>
      </c>
      <c r="L132" t="b">
        <f t="shared" ref="L132:L195" ca="1" si="16">OR(B132="",B132=".",I132&lt;3,I132&gt;9,J132&lt;51,J132&gt;117)</f>
        <v>1</v>
      </c>
      <c r="M132" t="str">
        <f t="shared" ca="1" si="14"/>
        <v/>
      </c>
      <c r="N132" t="str">
        <f ca="1">IF(L132,"",VLOOKUP(I132,'P NH|Score'!$A$2:$G$8,2,FALSE))</f>
        <v/>
      </c>
      <c r="O132" t="str">
        <f ca="1">IF(L132,"",VLOOKUP(J132,'Survival Rates'!$A$4:$E$123,K132+4)*N132)</f>
        <v/>
      </c>
    </row>
    <row r="133" spans="1:15" x14ac:dyDescent="0.3">
      <c r="A133">
        <f t="shared" ref="A133:A196" si="17">A132+1</f>
        <v>131</v>
      </c>
      <c r="B133" s="4" t="str">
        <f ca="1">_xlfn.XLOOKUP(OFFSET('Survey Data'!$B$2,A133,0),Key!A$2:A$5,Key!B$2:B$5,"")</f>
        <v/>
      </c>
      <c r="C133" s="4" t="str">
        <f ca="1">_xlfn.XLOOKUP(OFFSET('Survey Data'!$C$2,A133,0),Key!$D$2:$D$4,Key!$E$2:$E$4,"")</f>
        <v/>
      </c>
      <c r="D133" s="4" t="str">
        <f ca="1">_xlfn.XLOOKUP(OFFSET('Survey Data'!$D$2,A133,0),Key!$D$2:$D$4,Key!$E$2:$E$4,"")</f>
        <v/>
      </c>
      <c r="E133" s="4" t="str">
        <f ca="1">_xlfn.XLOOKUP(OFFSET('Survey Data'!$E$2,A133,0),Key!$D$2:$D$4,Key!$E$2:$E$4,"")</f>
        <v/>
      </c>
      <c r="F133" s="4">
        <f ca="1">OFFSET('Survey Data'!$F$2,A133,0)</f>
        <v>0</v>
      </c>
      <c r="G133" s="4" t="str">
        <f ca="1">_xlfn.XLOOKUP(OFFSET('Survey Data'!$G$2,A133,0),Key!$G$2:$G$3,Key!$H$2:$H$3,"")</f>
        <v/>
      </c>
      <c r="I133">
        <f t="shared" ca="1" si="12"/>
        <v>0</v>
      </c>
      <c r="J133">
        <f t="shared" ca="1" si="13"/>
        <v>0</v>
      </c>
      <c r="K133">
        <f t="shared" ca="1" si="15"/>
        <v>1</v>
      </c>
      <c r="L133" t="b">
        <f t="shared" ca="1" si="16"/>
        <v>1</v>
      </c>
      <c r="M133" t="str">
        <f t="shared" ca="1" si="14"/>
        <v/>
      </c>
      <c r="N133" t="str">
        <f ca="1">IF(L133,"",VLOOKUP(I133,'P NH|Score'!$A$2:$G$8,2,FALSE))</f>
        <v/>
      </c>
      <c r="O133" t="str">
        <f ca="1">IF(L133,"",VLOOKUP(J133,'Survival Rates'!$A$4:$E$123,K133+4)*N133)</f>
        <v/>
      </c>
    </row>
    <row r="134" spans="1:15" x14ac:dyDescent="0.3">
      <c r="A134">
        <f t="shared" si="17"/>
        <v>132</v>
      </c>
      <c r="B134" s="4" t="str">
        <f ca="1">_xlfn.XLOOKUP(OFFSET('Survey Data'!$B$2,A134,0),Key!A$2:A$5,Key!B$2:B$5,"")</f>
        <v/>
      </c>
      <c r="C134" s="4" t="str">
        <f ca="1">_xlfn.XLOOKUP(OFFSET('Survey Data'!$C$2,A134,0),Key!$D$2:$D$4,Key!$E$2:$E$4,"")</f>
        <v/>
      </c>
      <c r="D134" s="4" t="str">
        <f ca="1">_xlfn.XLOOKUP(OFFSET('Survey Data'!$D$2,A134,0),Key!$D$2:$D$4,Key!$E$2:$E$4,"")</f>
        <v/>
      </c>
      <c r="E134" s="4" t="str">
        <f ca="1">_xlfn.XLOOKUP(OFFSET('Survey Data'!$E$2,A134,0),Key!$D$2:$D$4,Key!$E$2:$E$4,"")</f>
        <v/>
      </c>
      <c r="F134" s="4">
        <f ca="1">OFFSET('Survey Data'!$F$2,A134,0)</f>
        <v>0</v>
      </c>
      <c r="G134" s="4" t="str">
        <f ca="1">_xlfn.XLOOKUP(OFFSET('Survey Data'!$G$2,A134,0),Key!$G$2:$G$3,Key!$H$2:$H$3,"")</f>
        <v/>
      </c>
      <c r="I134">
        <f t="shared" ca="1" si="12"/>
        <v>0</v>
      </c>
      <c r="J134">
        <f t="shared" ca="1" si="13"/>
        <v>0</v>
      </c>
      <c r="K134">
        <f t="shared" ca="1" si="15"/>
        <v>1</v>
      </c>
      <c r="L134" t="b">
        <f t="shared" ca="1" si="16"/>
        <v>1</v>
      </c>
      <c r="M134" t="str">
        <f t="shared" ca="1" si="14"/>
        <v/>
      </c>
      <c r="N134" t="str">
        <f ca="1">IF(L134,"",VLOOKUP(I134,'P NH|Score'!$A$2:$G$8,2,FALSE))</f>
        <v/>
      </c>
      <c r="O134" t="str">
        <f ca="1">IF(L134,"",VLOOKUP(J134,'Survival Rates'!$A$4:$E$123,K134+4)*N134)</f>
        <v/>
      </c>
    </row>
    <row r="135" spans="1:15" x14ac:dyDescent="0.3">
      <c r="A135">
        <f t="shared" si="17"/>
        <v>133</v>
      </c>
      <c r="B135" s="4" t="str">
        <f ca="1">_xlfn.XLOOKUP(OFFSET('Survey Data'!$B$2,A135,0),Key!A$2:A$5,Key!B$2:B$5,"")</f>
        <v/>
      </c>
      <c r="C135" s="4" t="str">
        <f ca="1">_xlfn.XLOOKUP(OFFSET('Survey Data'!$C$2,A135,0),Key!$D$2:$D$4,Key!$E$2:$E$4,"")</f>
        <v/>
      </c>
      <c r="D135" s="4" t="str">
        <f ca="1">_xlfn.XLOOKUP(OFFSET('Survey Data'!$D$2,A135,0),Key!$D$2:$D$4,Key!$E$2:$E$4,"")</f>
        <v/>
      </c>
      <c r="E135" s="4" t="str">
        <f ca="1">_xlfn.XLOOKUP(OFFSET('Survey Data'!$E$2,A135,0),Key!$D$2:$D$4,Key!$E$2:$E$4,"")</f>
        <v/>
      </c>
      <c r="F135" s="4">
        <f ca="1">OFFSET('Survey Data'!$F$2,A135,0)</f>
        <v>0</v>
      </c>
      <c r="G135" s="4" t="str">
        <f ca="1">_xlfn.XLOOKUP(OFFSET('Survey Data'!$G$2,A135,0),Key!$G$2:$G$3,Key!$H$2:$H$3,"")</f>
        <v/>
      </c>
      <c r="I135">
        <f t="shared" ca="1" si="12"/>
        <v>0</v>
      </c>
      <c r="J135">
        <f t="shared" ca="1" si="13"/>
        <v>0</v>
      </c>
      <c r="K135">
        <f t="shared" ca="1" si="15"/>
        <v>1</v>
      </c>
      <c r="L135" t="b">
        <f t="shared" ca="1" si="16"/>
        <v>1</v>
      </c>
      <c r="M135" t="str">
        <f t="shared" ca="1" si="14"/>
        <v/>
      </c>
      <c r="N135" t="str">
        <f ca="1">IF(L135,"",VLOOKUP(I135,'P NH|Score'!$A$2:$G$8,2,FALSE))</f>
        <v/>
      </c>
      <c r="O135" t="str">
        <f ca="1">IF(L135,"",VLOOKUP(J135,'Survival Rates'!$A$4:$E$123,K135+4)*N135)</f>
        <v/>
      </c>
    </row>
    <row r="136" spans="1:15" x14ac:dyDescent="0.3">
      <c r="A136">
        <f t="shared" si="17"/>
        <v>134</v>
      </c>
      <c r="B136" s="4" t="str">
        <f ca="1">_xlfn.XLOOKUP(OFFSET('Survey Data'!$B$2,A136,0),Key!A$2:A$5,Key!B$2:B$5,"")</f>
        <v/>
      </c>
      <c r="C136" s="4" t="str">
        <f ca="1">_xlfn.XLOOKUP(OFFSET('Survey Data'!$C$2,A136,0),Key!$D$2:$D$4,Key!$E$2:$E$4,"")</f>
        <v/>
      </c>
      <c r="D136" s="4" t="str">
        <f ca="1">_xlfn.XLOOKUP(OFFSET('Survey Data'!$D$2,A136,0),Key!$D$2:$D$4,Key!$E$2:$E$4,"")</f>
        <v/>
      </c>
      <c r="E136" s="4" t="str">
        <f ca="1">_xlfn.XLOOKUP(OFFSET('Survey Data'!$E$2,A136,0),Key!$D$2:$D$4,Key!$E$2:$E$4,"")</f>
        <v/>
      </c>
      <c r="F136" s="4">
        <f ca="1">OFFSET('Survey Data'!$F$2,A136,0)</f>
        <v>0</v>
      </c>
      <c r="G136" s="4" t="str">
        <f ca="1">_xlfn.XLOOKUP(OFFSET('Survey Data'!$G$2,A136,0),Key!$G$2:$G$3,Key!$H$2:$H$3,"")</f>
        <v/>
      </c>
      <c r="I136">
        <f t="shared" ca="1" si="12"/>
        <v>0</v>
      </c>
      <c r="J136">
        <f t="shared" ca="1" si="13"/>
        <v>0</v>
      </c>
      <c r="K136">
        <f t="shared" ca="1" si="15"/>
        <v>1</v>
      </c>
      <c r="L136" t="b">
        <f t="shared" ca="1" si="16"/>
        <v>1</v>
      </c>
      <c r="M136" t="str">
        <f t="shared" ca="1" si="14"/>
        <v/>
      </c>
      <c r="N136" t="str">
        <f ca="1">IF(L136,"",VLOOKUP(I136,'P NH|Score'!$A$2:$G$8,2,FALSE))</f>
        <v/>
      </c>
      <c r="O136" t="str">
        <f ca="1">IF(L136,"",VLOOKUP(J136,'Survival Rates'!$A$4:$E$123,K136+4)*N136)</f>
        <v/>
      </c>
    </row>
    <row r="137" spans="1:15" x14ac:dyDescent="0.3">
      <c r="A137">
        <f t="shared" si="17"/>
        <v>135</v>
      </c>
      <c r="B137" s="4" t="str">
        <f ca="1">_xlfn.XLOOKUP(OFFSET('Survey Data'!$B$2,A137,0),Key!A$2:A$5,Key!B$2:B$5,"")</f>
        <v/>
      </c>
      <c r="C137" s="4" t="str">
        <f ca="1">_xlfn.XLOOKUP(OFFSET('Survey Data'!$C$2,A137,0),Key!$D$2:$D$4,Key!$E$2:$E$4,"")</f>
        <v/>
      </c>
      <c r="D137" s="4" t="str">
        <f ca="1">_xlfn.XLOOKUP(OFFSET('Survey Data'!$D$2,A137,0),Key!$D$2:$D$4,Key!$E$2:$E$4,"")</f>
        <v/>
      </c>
      <c r="E137" s="4" t="str">
        <f ca="1">_xlfn.XLOOKUP(OFFSET('Survey Data'!$E$2,A137,0),Key!$D$2:$D$4,Key!$E$2:$E$4,"")</f>
        <v/>
      </c>
      <c r="F137" s="4">
        <f ca="1">OFFSET('Survey Data'!$F$2,A137,0)</f>
        <v>0</v>
      </c>
      <c r="G137" s="4" t="str">
        <f ca="1">_xlfn.XLOOKUP(OFFSET('Survey Data'!$G$2,A137,0),Key!$G$2:$G$3,Key!$H$2:$H$3,"")</f>
        <v/>
      </c>
      <c r="I137">
        <f t="shared" ca="1" si="12"/>
        <v>0</v>
      </c>
      <c r="J137">
        <f t="shared" ca="1" si="13"/>
        <v>0</v>
      </c>
      <c r="K137">
        <f t="shared" ca="1" si="15"/>
        <v>1</v>
      </c>
      <c r="L137" t="b">
        <f t="shared" ca="1" si="16"/>
        <v>1</v>
      </c>
      <c r="M137" t="str">
        <f t="shared" ca="1" si="14"/>
        <v/>
      </c>
      <c r="N137" t="str">
        <f ca="1">IF(L137,"",VLOOKUP(I137,'P NH|Score'!$A$2:$G$8,2,FALSE))</f>
        <v/>
      </c>
      <c r="O137" t="str">
        <f ca="1">IF(L137,"",VLOOKUP(J137,'Survival Rates'!$A$4:$E$123,K137+4)*N137)</f>
        <v/>
      </c>
    </row>
    <row r="138" spans="1:15" x14ac:dyDescent="0.3">
      <c r="A138">
        <f t="shared" si="17"/>
        <v>136</v>
      </c>
      <c r="B138" s="4" t="str">
        <f ca="1">_xlfn.XLOOKUP(OFFSET('Survey Data'!$B$2,A138,0),Key!A$2:A$5,Key!B$2:B$5,"")</f>
        <v/>
      </c>
      <c r="C138" s="4" t="str">
        <f ca="1">_xlfn.XLOOKUP(OFFSET('Survey Data'!$C$2,A138,0),Key!$D$2:$D$4,Key!$E$2:$E$4,"")</f>
        <v/>
      </c>
      <c r="D138" s="4" t="str">
        <f ca="1">_xlfn.XLOOKUP(OFFSET('Survey Data'!$D$2,A138,0),Key!$D$2:$D$4,Key!$E$2:$E$4,"")</f>
        <v/>
      </c>
      <c r="E138" s="4" t="str">
        <f ca="1">_xlfn.XLOOKUP(OFFSET('Survey Data'!$E$2,A138,0),Key!$D$2:$D$4,Key!$E$2:$E$4,"")</f>
        <v/>
      </c>
      <c r="F138" s="4">
        <f ca="1">OFFSET('Survey Data'!$F$2,A138,0)</f>
        <v>0</v>
      </c>
      <c r="G138" s="4" t="str">
        <f ca="1">_xlfn.XLOOKUP(OFFSET('Survey Data'!$G$2,A138,0),Key!$G$2:$G$3,Key!$H$2:$H$3,"")</f>
        <v/>
      </c>
      <c r="I138">
        <f t="shared" ca="1" si="12"/>
        <v>0</v>
      </c>
      <c r="J138">
        <f t="shared" ca="1" si="13"/>
        <v>0</v>
      </c>
      <c r="K138">
        <f t="shared" ca="1" si="15"/>
        <v>1</v>
      </c>
      <c r="L138" t="b">
        <f t="shared" ca="1" si="16"/>
        <v>1</v>
      </c>
      <c r="M138" t="str">
        <f t="shared" ca="1" si="14"/>
        <v/>
      </c>
      <c r="N138" t="str">
        <f ca="1">IF(L138,"",VLOOKUP(I138,'P NH|Score'!$A$2:$G$8,2,FALSE))</f>
        <v/>
      </c>
      <c r="O138" t="str">
        <f ca="1">IF(L138,"",VLOOKUP(J138,'Survival Rates'!$A$4:$E$123,K138+4)*N138)</f>
        <v/>
      </c>
    </row>
    <row r="139" spans="1:15" x14ac:dyDescent="0.3">
      <c r="A139">
        <f t="shared" si="17"/>
        <v>137</v>
      </c>
      <c r="B139" s="4" t="str">
        <f ca="1">_xlfn.XLOOKUP(OFFSET('Survey Data'!$B$2,A139,0),Key!A$2:A$5,Key!B$2:B$5,"")</f>
        <v/>
      </c>
      <c r="C139" s="4" t="str">
        <f ca="1">_xlfn.XLOOKUP(OFFSET('Survey Data'!$C$2,A139,0),Key!$D$2:$D$4,Key!$E$2:$E$4,"")</f>
        <v/>
      </c>
      <c r="D139" s="4" t="str">
        <f ca="1">_xlfn.XLOOKUP(OFFSET('Survey Data'!$D$2,A139,0),Key!$D$2:$D$4,Key!$E$2:$E$4,"")</f>
        <v/>
      </c>
      <c r="E139" s="4" t="str">
        <f ca="1">_xlfn.XLOOKUP(OFFSET('Survey Data'!$E$2,A139,0),Key!$D$2:$D$4,Key!$E$2:$E$4,"")</f>
        <v/>
      </c>
      <c r="F139" s="4">
        <f ca="1">OFFSET('Survey Data'!$F$2,A139,0)</f>
        <v>0</v>
      </c>
      <c r="G139" s="4" t="str">
        <f ca="1">_xlfn.XLOOKUP(OFFSET('Survey Data'!$G$2,A139,0),Key!$G$2:$G$3,Key!$H$2:$H$3,"")</f>
        <v/>
      </c>
      <c r="I139">
        <f t="shared" ca="1" si="12"/>
        <v>0</v>
      </c>
      <c r="J139">
        <f t="shared" ca="1" si="13"/>
        <v>0</v>
      </c>
      <c r="K139">
        <f t="shared" ca="1" si="15"/>
        <v>1</v>
      </c>
      <c r="L139" t="b">
        <f t="shared" ca="1" si="16"/>
        <v>1</v>
      </c>
      <c r="M139" t="str">
        <f t="shared" ca="1" si="14"/>
        <v/>
      </c>
      <c r="N139" t="str">
        <f ca="1">IF(L139,"",VLOOKUP(I139,'P NH|Score'!$A$2:$G$8,2,FALSE))</f>
        <v/>
      </c>
      <c r="O139" t="str">
        <f ca="1">IF(L139,"",VLOOKUP(J139,'Survival Rates'!$A$4:$E$123,K139+4)*N139)</f>
        <v/>
      </c>
    </row>
    <row r="140" spans="1:15" x14ac:dyDescent="0.3">
      <c r="A140">
        <f t="shared" si="17"/>
        <v>138</v>
      </c>
      <c r="B140" s="4" t="str">
        <f ca="1">_xlfn.XLOOKUP(OFFSET('Survey Data'!$B$2,A140,0),Key!A$2:A$5,Key!B$2:B$5,"")</f>
        <v/>
      </c>
      <c r="C140" s="4" t="str">
        <f ca="1">_xlfn.XLOOKUP(OFFSET('Survey Data'!$C$2,A140,0),Key!$D$2:$D$4,Key!$E$2:$E$4,"")</f>
        <v/>
      </c>
      <c r="D140" s="4" t="str">
        <f ca="1">_xlfn.XLOOKUP(OFFSET('Survey Data'!$D$2,A140,0),Key!$D$2:$D$4,Key!$E$2:$E$4,"")</f>
        <v/>
      </c>
      <c r="E140" s="4" t="str">
        <f ca="1">_xlfn.XLOOKUP(OFFSET('Survey Data'!$E$2,A140,0),Key!$D$2:$D$4,Key!$E$2:$E$4,"")</f>
        <v/>
      </c>
      <c r="F140" s="4">
        <f ca="1">OFFSET('Survey Data'!$F$2,A140,0)</f>
        <v>0</v>
      </c>
      <c r="G140" s="4" t="str">
        <f ca="1">_xlfn.XLOOKUP(OFFSET('Survey Data'!$G$2,A140,0),Key!$G$2:$G$3,Key!$H$2:$H$3,"")</f>
        <v/>
      </c>
      <c r="I140">
        <f t="shared" ca="1" si="12"/>
        <v>0</v>
      </c>
      <c r="J140">
        <f t="shared" ca="1" si="13"/>
        <v>0</v>
      </c>
      <c r="K140">
        <f t="shared" ca="1" si="15"/>
        <v>1</v>
      </c>
      <c r="L140" t="b">
        <f t="shared" ca="1" si="16"/>
        <v>1</v>
      </c>
      <c r="M140" t="str">
        <f t="shared" ca="1" si="14"/>
        <v/>
      </c>
      <c r="N140" t="str">
        <f ca="1">IF(L140,"",VLOOKUP(I140,'P NH|Score'!$A$2:$G$8,2,FALSE))</f>
        <v/>
      </c>
      <c r="O140" t="str">
        <f ca="1">IF(L140,"",VLOOKUP(J140,'Survival Rates'!$A$4:$E$123,K140+4)*N140)</f>
        <v/>
      </c>
    </row>
    <row r="141" spans="1:15" x14ac:dyDescent="0.3">
      <c r="A141">
        <f t="shared" si="17"/>
        <v>139</v>
      </c>
      <c r="B141" s="4" t="str">
        <f ca="1">_xlfn.XLOOKUP(OFFSET('Survey Data'!$B$2,A141,0),Key!A$2:A$5,Key!B$2:B$5,"")</f>
        <v/>
      </c>
      <c r="C141" s="4" t="str">
        <f ca="1">_xlfn.XLOOKUP(OFFSET('Survey Data'!$C$2,A141,0),Key!$D$2:$D$4,Key!$E$2:$E$4,"")</f>
        <v/>
      </c>
      <c r="D141" s="4" t="str">
        <f ca="1">_xlfn.XLOOKUP(OFFSET('Survey Data'!$D$2,A141,0),Key!$D$2:$D$4,Key!$E$2:$E$4,"")</f>
        <v/>
      </c>
      <c r="E141" s="4" t="str">
        <f ca="1">_xlfn.XLOOKUP(OFFSET('Survey Data'!$E$2,A141,0),Key!$D$2:$D$4,Key!$E$2:$E$4,"")</f>
        <v/>
      </c>
      <c r="F141" s="4">
        <f ca="1">OFFSET('Survey Data'!$F$2,A141,0)</f>
        <v>0</v>
      </c>
      <c r="G141" s="4" t="str">
        <f ca="1">_xlfn.XLOOKUP(OFFSET('Survey Data'!$G$2,A141,0),Key!$G$2:$G$3,Key!$H$2:$H$3,"")</f>
        <v/>
      </c>
      <c r="I141">
        <f t="shared" ca="1" si="12"/>
        <v>0</v>
      </c>
      <c r="J141">
        <f t="shared" ca="1" si="13"/>
        <v>0</v>
      </c>
      <c r="K141">
        <f t="shared" ca="1" si="15"/>
        <v>1</v>
      </c>
      <c r="L141" t="b">
        <f t="shared" ca="1" si="16"/>
        <v>1</v>
      </c>
      <c r="M141" t="str">
        <f t="shared" ca="1" si="14"/>
        <v/>
      </c>
      <c r="N141" t="str">
        <f ca="1">IF(L141,"",VLOOKUP(I141,'P NH|Score'!$A$2:$G$8,2,FALSE))</f>
        <v/>
      </c>
      <c r="O141" t="str">
        <f ca="1">IF(L141,"",VLOOKUP(J141,'Survival Rates'!$A$4:$E$123,K141+4)*N141)</f>
        <v/>
      </c>
    </row>
    <row r="142" spans="1:15" x14ac:dyDescent="0.3">
      <c r="A142">
        <f t="shared" si="17"/>
        <v>140</v>
      </c>
      <c r="B142" s="4" t="str">
        <f ca="1">_xlfn.XLOOKUP(OFFSET('Survey Data'!$B$2,A142,0),Key!A$2:A$5,Key!B$2:B$5,"")</f>
        <v/>
      </c>
      <c r="C142" s="4" t="str">
        <f ca="1">_xlfn.XLOOKUP(OFFSET('Survey Data'!$C$2,A142,0),Key!$D$2:$D$4,Key!$E$2:$E$4,"")</f>
        <v/>
      </c>
      <c r="D142" s="4" t="str">
        <f ca="1">_xlfn.XLOOKUP(OFFSET('Survey Data'!$D$2,A142,0),Key!$D$2:$D$4,Key!$E$2:$E$4,"")</f>
        <v/>
      </c>
      <c r="E142" s="4" t="str">
        <f ca="1">_xlfn.XLOOKUP(OFFSET('Survey Data'!$E$2,A142,0),Key!$D$2:$D$4,Key!$E$2:$E$4,"")</f>
        <v/>
      </c>
      <c r="F142" s="4">
        <f ca="1">OFFSET('Survey Data'!$F$2,A142,0)</f>
        <v>0</v>
      </c>
      <c r="G142" s="4" t="str">
        <f ca="1">_xlfn.XLOOKUP(OFFSET('Survey Data'!$G$2,A142,0),Key!$G$2:$G$3,Key!$H$2:$H$3,"")</f>
        <v/>
      </c>
      <c r="I142">
        <f t="shared" ca="1" si="12"/>
        <v>0</v>
      </c>
      <c r="J142">
        <f t="shared" ca="1" si="13"/>
        <v>0</v>
      </c>
      <c r="K142">
        <f t="shared" ca="1" si="15"/>
        <v>1</v>
      </c>
      <c r="L142" t="b">
        <f t="shared" ca="1" si="16"/>
        <v>1</v>
      </c>
      <c r="M142" t="str">
        <f t="shared" ca="1" si="14"/>
        <v/>
      </c>
      <c r="N142" t="str">
        <f ca="1">IF(L142,"",VLOOKUP(I142,'P NH|Score'!$A$2:$G$8,2,FALSE))</f>
        <v/>
      </c>
      <c r="O142" t="str">
        <f ca="1">IF(L142,"",VLOOKUP(J142,'Survival Rates'!$A$4:$E$123,K142+4)*N142)</f>
        <v/>
      </c>
    </row>
    <row r="143" spans="1:15" x14ac:dyDescent="0.3">
      <c r="A143">
        <f t="shared" si="17"/>
        <v>141</v>
      </c>
      <c r="B143" s="4" t="str">
        <f ca="1">_xlfn.XLOOKUP(OFFSET('Survey Data'!$B$2,A143,0),Key!A$2:A$5,Key!B$2:B$5,"")</f>
        <v/>
      </c>
      <c r="C143" s="4" t="str">
        <f ca="1">_xlfn.XLOOKUP(OFFSET('Survey Data'!$C$2,A143,0),Key!$D$2:$D$4,Key!$E$2:$E$4,"")</f>
        <v/>
      </c>
      <c r="D143" s="4" t="str">
        <f ca="1">_xlfn.XLOOKUP(OFFSET('Survey Data'!$D$2,A143,0),Key!$D$2:$D$4,Key!$E$2:$E$4,"")</f>
        <v/>
      </c>
      <c r="E143" s="4" t="str">
        <f ca="1">_xlfn.XLOOKUP(OFFSET('Survey Data'!$E$2,A143,0),Key!$D$2:$D$4,Key!$E$2:$E$4,"")</f>
        <v/>
      </c>
      <c r="F143" s="4">
        <f ca="1">OFFSET('Survey Data'!$F$2,A143,0)</f>
        <v>0</v>
      </c>
      <c r="G143" s="4" t="str">
        <f ca="1">_xlfn.XLOOKUP(OFFSET('Survey Data'!$G$2,A143,0),Key!$G$2:$G$3,Key!$H$2:$H$3,"")</f>
        <v/>
      </c>
      <c r="I143">
        <f t="shared" ca="1" si="12"/>
        <v>0</v>
      </c>
      <c r="J143">
        <f t="shared" ca="1" si="13"/>
        <v>0</v>
      </c>
      <c r="K143">
        <f t="shared" ca="1" si="15"/>
        <v>1</v>
      </c>
      <c r="L143" t="b">
        <f t="shared" ca="1" si="16"/>
        <v>1</v>
      </c>
      <c r="M143" t="str">
        <f t="shared" ca="1" si="14"/>
        <v/>
      </c>
      <c r="N143" t="str">
        <f ca="1">IF(L143,"",VLOOKUP(I143,'P NH|Score'!$A$2:$G$8,2,FALSE))</f>
        <v/>
      </c>
      <c r="O143" t="str">
        <f ca="1">IF(L143,"",VLOOKUP(J143,'Survival Rates'!$A$4:$E$123,K143+4)*N143)</f>
        <v/>
      </c>
    </row>
    <row r="144" spans="1:15" x14ac:dyDescent="0.3">
      <c r="A144">
        <f t="shared" si="17"/>
        <v>142</v>
      </c>
      <c r="B144" s="4" t="str">
        <f ca="1">_xlfn.XLOOKUP(OFFSET('Survey Data'!$B$2,A144,0),Key!A$2:A$5,Key!B$2:B$5,"")</f>
        <v/>
      </c>
      <c r="C144" s="4" t="str">
        <f ca="1">_xlfn.XLOOKUP(OFFSET('Survey Data'!$C$2,A144,0),Key!$D$2:$D$4,Key!$E$2:$E$4,"")</f>
        <v/>
      </c>
      <c r="D144" s="4" t="str">
        <f ca="1">_xlfn.XLOOKUP(OFFSET('Survey Data'!$D$2,A144,0),Key!$D$2:$D$4,Key!$E$2:$E$4,"")</f>
        <v/>
      </c>
      <c r="E144" s="4" t="str">
        <f ca="1">_xlfn.XLOOKUP(OFFSET('Survey Data'!$E$2,A144,0),Key!$D$2:$D$4,Key!$E$2:$E$4,"")</f>
        <v/>
      </c>
      <c r="F144" s="4">
        <f ca="1">OFFSET('Survey Data'!$F$2,A144,0)</f>
        <v>0</v>
      </c>
      <c r="G144" s="4" t="str">
        <f ca="1">_xlfn.XLOOKUP(OFFSET('Survey Data'!$G$2,A144,0),Key!$G$2:$G$3,Key!$H$2:$H$3,"")</f>
        <v/>
      </c>
      <c r="I144">
        <f t="shared" ca="1" si="12"/>
        <v>0</v>
      </c>
      <c r="J144">
        <f t="shared" ca="1" si="13"/>
        <v>0</v>
      </c>
      <c r="K144">
        <f t="shared" ca="1" si="15"/>
        <v>1</v>
      </c>
      <c r="L144" t="b">
        <f t="shared" ca="1" si="16"/>
        <v>1</v>
      </c>
      <c r="M144" t="str">
        <f t="shared" ca="1" si="14"/>
        <v/>
      </c>
      <c r="N144" t="str">
        <f ca="1">IF(L144,"",VLOOKUP(I144,'P NH|Score'!$A$2:$G$8,2,FALSE))</f>
        <v/>
      </c>
      <c r="O144" t="str">
        <f ca="1">IF(L144,"",VLOOKUP(J144,'Survival Rates'!$A$4:$E$123,K144+4)*N144)</f>
        <v/>
      </c>
    </row>
    <row r="145" spans="1:15" x14ac:dyDescent="0.3">
      <c r="A145">
        <f t="shared" si="17"/>
        <v>143</v>
      </c>
      <c r="B145" s="4" t="str">
        <f ca="1">_xlfn.XLOOKUP(OFFSET('Survey Data'!$B$2,A145,0),Key!A$2:A$5,Key!B$2:B$5,"")</f>
        <v/>
      </c>
      <c r="C145" s="4" t="str">
        <f ca="1">_xlfn.XLOOKUP(OFFSET('Survey Data'!$C$2,A145,0),Key!$D$2:$D$4,Key!$E$2:$E$4,"")</f>
        <v/>
      </c>
      <c r="D145" s="4" t="str">
        <f ca="1">_xlfn.XLOOKUP(OFFSET('Survey Data'!$D$2,A145,0),Key!$D$2:$D$4,Key!$E$2:$E$4,"")</f>
        <v/>
      </c>
      <c r="E145" s="4" t="str">
        <f ca="1">_xlfn.XLOOKUP(OFFSET('Survey Data'!$E$2,A145,0),Key!$D$2:$D$4,Key!$E$2:$E$4,"")</f>
        <v/>
      </c>
      <c r="F145" s="4">
        <f ca="1">OFFSET('Survey Data'!$F$2,A145,0)</f>
        <v>0</v>
      </c>
      <c r="G145" s="4" t="str">
        <f ca="1">_xlfn.XLOOKUP(OFFSET('Survey Data'!$G$2,A145,0),Key!$G$2:$G$3,Key!$H$2:$H$3,"")</f>
        <v/>
      </c>
      <c r="I145">
        <f t="shared" ca="1" si="12"/>
        <v>0</v>
      </c>
      <c r="J145">
        <f t="shared" ca="1" si="13"/>
        <v>0</v>
      </c>
      <c r="K145">
        <f t="shared" ca="1" si="15"/>
        <v>1</v>
      </c>
      <c r="L145" t="b">
        <f t="shared" ca="1" si="16"/>
        <v>1</v>
      </c>
      <c r="M145" t="str">
        <f t="shared" ca="1" si="14"/>
        <v/>
      </c>
      <c r="N145" t="str">
        <f ca="1">IF(L145,"",VLOOKUP(I145,'P NH|Score'!$A$2:$G$8,2,FALSE))</f>
        <v/>
      </c>
      <c r="O145" t="str">
        <f ca="1">IF(L145,"",VLOOKUP(J145,'Survival Rates'!$A$4:$E$123,K145+4)*N145)</f>
        <v/>
      </c>
    </row>
    <row r="146" spans="1:15" x14ac:dyDescent="0.3">
      <c r="A146">
        <f t="shared" si="17"/>
        <v>144</v>
      </c>
      <c r="B146" s="4" t="str">
        <f ca="1">_xlfn.XLOOKUP(OFFSET('Survey Data'!$B$2,A146,0),Key!A$2:A$5,Key!B$2:B$5,"")</f>
        <v/>
      </c>
      <c r="C146" s="4" t="str">
        <f ca="1">_xlfn.XLOOKUP(OFFSET('Survey Data'!$C$2,A146,0),Key!$D$2:$D$4,Key!$E$2:$E$4,"")</f>
        <v/>
      </c>
      <c r="D146" s="4" t="str">
        <f ca="1">_xlfn.XLOOKUP(OFFSET('Survey Data'!$D$2,A146,0),Key!$D$2:$D$4,Key!$E$2:$E$4,"")</f>
        <v/>
      </c>
      <c r="E146" s="4" t="str">
        <f ca="1">_xlfn.XLOOKUP(OFFSET('Survey Data'!$E$2,A146,0),Key!$D$2:$D$4,Key!$E$2:$E$4,"")</f>
        <v/>
      </c>
      <c r="F146" s="4">
        <f ca="1">OFFSET('Survey Data'!$F$2,A146,0)</f>
        <v>0</v>
      </c>
      <c r="G146" s="4" t="str">
        <f ca="1">_xlfn.XLOOKUP(OFFSET('Survey Data'!$G$2,A146,0),Key!$G$2:$G$3,Key!$H$2:$H$3,"")</f>
        <v/>
      </c>
      <c r="I146">
        <f t="shared" ca="1" si="12"/>
        <v>0</v>
      </c>
      <c r="J146">
        <f t="shared" ca="1" si="13"/>
        <v>0</v>
      </c>
      <c r="K146">
        <f t="shared" ca="1" si="15"/>
        <v>1</v>
      </c>
      <c r="L146" t="b">
        <f t="shared" ca="1" si="16"/>
        <v>1</v>
      </c>
      <c r="M146" t="str">
        <f t="shared" ca="1" si="14"/>
        <v/>
      </c>
      <c r="N146" t="str">
        <f ca="1">IF(L146,"",VLOOKUP(I146,'P NH|Score'!$A$2:$G$8,2,FALSE))</f>
        <v/>
      </c>
      <c r="O146" t="str">
        <f ca="1">IF(L146,"",VLOOKUP(J146,'Survival Rates'!$A$4:$E$123,K146+4)*N146)</f>
        <v/>
      </c>
    </row>
    <row r="147" spans="1:15" x14ac:dyDescent="0.3">
      <c r="A147">
        <f t="shared" si="17"/>
        <v>145</v>
      </c>
      <c r="B147" s="4" t="str">
        <f ca="1">_xlfn.XLOOKUP(OFFSET('Survey Data'!$B$2,A147,0),Key!A$2:A$5,Key!B$2:B$5,"")</f>
        <v/>
      </c>
      <c r="C147" s="4" t="str">
        <f ca="1">_xlfn.XLOOKUP(OFFSET('Survey Data'!$C$2,A147,0),Key!$D$2:$D$4,Key!$E$2:$E$4,"")</f>
        <v/>
      </c>
      <c r="D147" s="4" t="str">
        <f ca="1">_xlfn.XLOOKUP(OFFSET('Survey Data'!$D$2,A147,0),Key!$D$2:$D$4,Key!$E$2:$E$4,"")</f>
        <v/>
      </c>
      <c r="E147" s="4" t="str">
        <f ca="1">_xlfn.XLOOKUP(OFFSET('Survey Data'!$E$2,A147,0),Key!$D$2:$D$4,Key!$E$2:$E$4,"")</f>
        <v/>
      </c>
      <c r="F147" s="4">
        <f ca="1">OFFSET('Survey Data'!$F$2,A147,0)</f>
        <v>0</v>
      </c>
      <c r="G147" s="4" t="str">
        <f ca="1">_xlfn.XLOOKUP(OFFSET('Survey Data'!$G$2,A147,0),Key!$G$2:$G$3,Key!$H$2:$H$3,"")</f>
        <v/>
      </c>
      <c r="I147">
        <f t="shared" ca="1" si="12"/>
        <v>0</v>
      </c>
      <c r="J147">
        <f t="shared" ca="1" si="13"/>
        <v>0</v>
      </c>
      <c r="K147">
        <f t="shared" ca="1" si="15"/>
        <v>1</v>
      </c>
      <c r="L147" t="b">
        <f t="shared" ca="1" si="16"/>
        <v>1</v>
      </c>
      <c r="M147" t="str">
        <f t="shared" ca="1" si="14"/>
        <v/>
      </c>
      <c r="N147" t="str">
        <f ca="1">IF(L147,"",VLOOKUP(I147,'P NH|Score'!$A$2:$G$8,2,FALSE))</f>
        <v/>
      </c>
      <c r="O147" t="str">
        <f ca="1">IF(L147,"",VLOOKUP(J147,'Survival Rates'!$A$4:$E$123,K147+4)*N147)</f>
        <v/>
      </c>
    </row>
    <row r="148" spans="1:15" x14ac:dyDescent="0.3">
      <c r="A148">
        <f t="shared" si="17"/>
        <v>146</v>
      </c>
      <c r="B148" s="4" t="str">
        <f ca="1">_xlfn.XLOOKUP(OFFSET('Survey Data'!$B$2,A148,0),Key!A$2:A$5,Key!B$2:B$5,"")</f>
        <v/>
      </c>
      <c r="C148" s="4" t="str">
        <f ca="1">_xlfn.XLOOKUP(OFFSET('Survey Data'!$C$2,A148,0),Key!$D$2:$D$4,Key!$E$2:$E$4,"")</f>
        <v/>
      </c>
      <c r="D148" s="4" t="str">
        <f ca="1">_xlfn.XLOOKUP(OFFSET('Survey Data'!$D$2,A148,0),Key!$D$2:$D$4,Key!$E$2:$E$4,"")</f>
        <v/>
      </c>
      <c r="E148" s="4" t="str">
        <f ca="1">_xlfn.XLOOKUP(OFFSET('Survey Data'!$E$2,A148,0),Key!$D$2:$D$4,Key!$E$2:$E$4,"")</f>
        <v/>
      </c>
      <c r="F148" s="4">
        <f ca="1">OFFSET('Survey Data'!$F$2,A148,0)</f>
        <v>0</v>
      </c>
      <c r="G148" s="4" t="str">
        <f ca="1">_xlfn.XLOOKUP(OFFSET('Survey Data'!$G$2,A148,0),Key!$G$2:$G$3,Key!$H$2:$H$3,"")</f>
        <v/>
      </c>
      <c r="I148">
        <f t="shared" ca="1" si="12"/>
        <v>0</v>
      </c>
      <c r="J148">
        <f t="shared" ca="1" si="13"/>
        <v>0</v>
      </c>
      <c r="K148">
        <f t="shared" ca="1" si="15"/>
        <v>1</v>
      </c>
      <c r="L148" t="b">
        <f t="shared" ca="1" si="16"/>
        <v>1</v>
      </c>
      <c r="M148" t="str">
        <f t="shared" ca="1" si="14"/>
        <v/>
      </c>
      <c r="N148" t="str">
        <f ca="1">IF(L148,"",VLOOKUP(I148,'P NH|Score'!$A$2:$G$8,2,FALSE))</f>
        <v/>
      </c>
      <c r="O148" t="str">
        <f ca="1">IF(L148,"",VLOOKUP(J148,'Survival Rates'!$A$4:$E$123,K148+4)*N148)</f>
        <v/>
      </c>
    </row>
    <row r="149" spans="1:15" x14ac:dyDescent="0.3">
      <c r="A149">
        <f t="shared" si="17"/>
        <v>147</v>
      </c>
      <c r="B149" s="4" t="str">
        <f ca="1">_xlfn.XLOOKUP(OFFSET('Survey Data'!$B$2,A149,0),Key!A$2:A$5,Key!B$2:B$5,"")</f>
        <v/>
      </c>
      <c r="C149" s="4" t="str">
        <f ca="1">_xlfn.XLOOKUP(OFFSET('Survey Data'!$C$2,A149,0),Key!$D$2:$D$4,Key!$E$2:$E$4,"")</f>
        <v/>
      </c>
      <c r="D149" s="4" t="str">
        <f ca="1">_xlfn.XLOOKUP(OFFSET('Survey Data'!$D$2,A149,0),Key!$D$2:$D$4,Key!$E$2:$E$4,"")</f>
        <v/>
      </c>
      <c r="E149" s="4" t="str">
        <f ca="1">_xlfn.XLOOKUP(OFFSET('Survey Data'!$E$2,A149,0),Key!$D$2:$D$4,Key!$E$2:$E$4,"")</f>
        <v/>
      </c>
      <c r="F149" s="4">
        <f ca="1">OFFSET('Survey Data'!$F$2,A149,0)</f>
        <v>0</v>
      </c>
      <c r="G149" s="4" t="str">
        <f ca="1">_xlfn.XLOOKUP(OFFSET('Survey Data'!$G$2,A149,0),Key!$G$2:$G$3,Key!$H$2:$H$3,"")</f>
        <v/>
      </c>
      <c r="I149">
        <f t="shared" ca="1" si="12"/>
        <v>0</v>
      </c>
      <c r="J149">
        <f t="shared" ca="1" si="13"/>
        <v>0</v>
      </c>
      <c r="K149">
        <f t="shared" ca="1" si="15"/>
        <v>1</v>
      </c>
      <c r="L149" t="b">
        <f t="shared" ca="1" si="16"/>
        <v>1</v>
      </c>
      <c r="M149" t="str">
        <f t="shared" ca="1" si="14"/>
        <v/>
      </c>
      <c r="N149" t="str">
        <f ca="1">IF(L149,"",VLOOKUP(I149,'P NH|Score'!$A$2:$G$8,2,FALSE))</f>
        <v/>
      </c>
      <c r="O149" t="str">
        <f ca="1">IF(L149,"",VLOOKUP(J149,'Survival Rates'!$A$4:$E$123,K149+4)*N149)</f>
        <v/>
      </c>
    </row>
    <row r="150" spans="1:15" x14ac:dyDescent="0.3">
      <c r="A150">
        <f t="shared" si="17"/>
        <v>148</v>
      </c>
      <c r="B150" s="4" t="str">
        <f ca="1">_xlfn.XLOOKUP(OFFSET('Survey Data'!$B$2,A150,0),Key!A$2:A$5,Key!B$2:B$5,"")</f>
        <v/>
      </c>
      <c r="C150" s="4" t="str">
        <f ca="1">_xlfn.XLOOKUP(OFFSET('Survey Data'!$C$2,A150,0),Key!$D$2:$D$4,Key!$E$2:$E$4,"")</f>
        <v/>
      </c>
      <c r="D150" s="4" t="str">
        <f ca="1">_xlfn.XLOOKUP(OFFSET('Survey Data'!$D$2,A150,0),Key!$D$2:$D$4,Key!$E$2:$E$4,"")</f>
        <v/>
      </c>
      <c r="E150" s="4" t="str">
        <f ca="1">_xlfn.XLOOKUP(OFFSET('Survey Data'!$E$2,A150,0),Key!$D$2:$D$4,Key!$E$2:$E$4,"")</f>
        <v/>
      </c>
      <c r="F150" s="4">
        <f ca="1">OFFSET('Survey Data'!$F$2,A150,0)</f>
        <v>0</v>
      </c>
      <c r="G150" s="4" t="str">
        <f ca="1">_xlfn.XLOOKUP(OFFSET('Survey Data'!$G$2,A150,0),Key!$G$2:$G$3,Key!$H$2:$H$3,"")</f>
        <v/>
      </c>
      <c r="I150">
        <f t="shared" ca="1" si="12"/>
        <v>0</v>
      </c>
      <c r="J150">
        <f t="shared" ca="1" si="13"/>
        <v>0</v>
      </c>
      <c r="K150">
        <f t="shared" ca="1" si="15"/>
        <v>1</v>
      </c>
      <c r="L150" t="b">
        <f t="shared" ca="1" si="16"/>
        <v>1</v>
      </c>
      <c r="M150" t="str">
        <f t="shared" ca="1" si="14"/>
        <v/>
      </c>
      <c r="N150" t="str">
        <f ca="1">IF(L150,"",VLOOKUP(I150,'P NH|Score'!$A$2:$G$8,2,FALSE))</f>
        <v/>
      </c>
      <c r="O150" t="str">
        <f ca="1">IF(L150,"",VLOOKUP(J150,'Survival Rates'!$A$4:$E$123,K150+4)*N150)</f>
        <v/>
      </c>
    </row>
    <row r="151" spans="1:15" x14ac:dyDescent="0.3">
      <c r="A151">
        <f t="shared" si="17"/>
        <v>149</v>
      </c>
      <c r="B151" s="4" t="str">
        <f ca="1">_xlfn.XLOOKUP(OFFSET('Survey Data'!$B$2,A151,0),Key!A$2:A$5,Key!B$2:B$5,"")</f>
        <v/>
      </c>
      <c r="C151" s="4" t="str">
        <f ca="1">_xlfn.XLOOKUP(OFFSET('Survey Data'!$C$2,A151,0),Key!$D$2:$D$4,Key!$E$2:$E$4,"")</f>
        <v/>
      </c>
      <c r="D151" s="4" t="str">
        <f ca="1">_xlfn.XLOOKUP(OFFSET('Survey Data'!$D$2,A151,0),Key!$D$2:$D$4,Key!$E$2:$E$4,"")</f>
        <v/>
      </c>
      <c r="E151" s="4" t="str">
        <f ca="1">_xlfn.XLOOKUP(OFFSET('Survey Data'!$E$2,A151,0),Key!$D$2:$D$4,Key!$E$2:$E$4,"")</f>
        <v/>
      </c>
      <c r="F151" s="4">
        <f ca="1">OFFSET('Survey Data'!$F$2,A151,0)</f>
        <v>0</v>
      </c>
      <c r="G151" s="4" t="str">
        <f ca="1">_xlfn.XLOOKUP(OFFSET('Survey Data'!$G$2,A151,0),Key!$G$2:$G$3,Key!$H$2:$H$3,"")</f>
        <v/>
      </c>
      <c r="I151">
        <f t="shared" ca="1" si="12"/>
        <v>0</v>
      </c>
      <c r="J151">
        <f t="shared" ca="1" si="13"/>
        <v>0</v>
      </c>
      <c r="K151">
        <f t="shared" ca="1" si="15"/>
        <v>1</v>
      </c>
      <c r="L151" t="b">
        <f t="shared" ca="1" si="16"/>
        <v>1</v>
      </c>
      <c r="M151" t="str">
        <f t="shared" ca="1" si="14"/>
        <v/>
      </c>
      <c r="N151" t="str">
        <f ca="1">IF(L151,"",VLOOKUP(I151,'P NH|Score'!$A$2:$G$8,2,FALSE))</f>
        <v/>
      </c>
      <c r="O151" t="str">
        <f ca="1">IF(L151,"",VLOOKUP(J151,'Survival Rates'!$A$4:$E$123,K151+4)*N151)</f>
        <v/>
      </c>
    </row>
    <row r="152" spans="1:15" x14ac:dyDescent="0.3">
      <c r="A152">
        <f t="shared" si="17"/>
        <v>150</v>
      </c>
      <c r="B152" s="4" t="str">
        <f ca="1">_xlfn.XLOOKUP(OFFSET('Survey Data'!$B$2,A152,0),Key!A$2:A$5,Key!B$2:B$5,"")</f>
        <v/>
      </c>
      <c r="C152" s="4" t="str">
        <f ca="1">_xlfn.XLOOKUP(OFFSET('Survey Data'!$C$2,A152,0),Key!$D$2:$D$4,Key!$E$2:$E$4,"")</f>
        <v/>
      </c>
      <c r="D152" s="4" t="str">
        <f ca="1">_xlfn.XLOOKUP(OFFSET('Survey Data'!$D$2,A152,0),Key!$D$2:$D$4,Key!$E$2:$E$4,"")</f>
        <v/>
      </c>
      <c r="E152" s="4" t="str">
        <f ca="1">_xlfn.XLOOKUP(OFFSET('Survey Data'!$E$2,A152,0),Key!$D$2:$D$4,Key!$E$2:$E$4,"")</f>
        <v/>
      </c>
      <c r="F152" s="4">
        <f ca="1">OFFSET('Survey Data'!$F$2,A152,0)</f>
        <v>0</v>
      </c>
      <c r="G152" s="4" t="str">
        <f ca="1">_xlfn.XLOOKUP(OFFSET('Survey Data'!$G$2,A152,0),Key!$G$2:$G$3,Key!$H$2:$H$3,"")</f>
        <v/>
      </c>
      <c r="I152">
        <f t="shared" ca="1" si="12"/>
        <v>0</v>
      </c>
      <c r="J152">
        <f t="shared" ca="1" si="13"/>
        <v>0</v>
      </c>
      <c r="K152">
        <f t="shared" ca="1" si="15"/>
        <v>1</v>
      </c>
      <c r="L152" t="b">
        <f t="shared" ca="1" si="16"/>
        <v>1</v>
      </c>
      <c r="M152" t="str">
        <f t="shared" ca="1" si="14"/>
        <v/>
      </c>
      <c r="N152" t="str">
        <f ca="1">IF(L152,"",VLOOKUP(I152,'P NH|Score'!$A$2:$G$8,2,FALSE))</f>
        <v/>
      </c>
      <c r="O152" t="str">
        <f ca="1">IF(L152,"",VLOOKUP(J152,'Survival Rates'!$A$4:$E$123,K152+4)*N152)</f>
        <v/>
      </c>
    </row>
    <row r="153" spans="1:15" x14ac:dyDescent="0.3">
      <c r="A153">
        <f t="shared" si="17"/>
        <v>151</v>
      </c>
      <c r="B153" s="4" t="str">
        <f ca="1">_xlfn.XLOOKUP(OFFSET('Survey Data'!$B$2,A153,0),Key!A$2:A$5,Key!B$2:B$5,"")</f>
        <v/>
      </c>
      <c r="C153" s="4" t="str">
        <f ca="1">_xlfn.XLOOKUP(OFFSET('Survey Data'!$C$2,A153,0),Key!$D$2:$D$4,Key!$E$2:$E$4,"")</f>
        <v/>
      </c>
      <c r="D153" s="4" t="str">
        <f ca="1">_xlfn.XLOOKUP(OFFSET('Survey Data'!$D$2,A153,0),Key!$D$2:$D$4,Key!$E$2:$E$4,"")</f>
        <v/>
      </c>
      <c r="E153" s="4" t="str">
        <f ca="1">_xlfn.XLOOKUP(OFFSET('Survey Data'!$E$2,A153,0),Key!$D$2:$D$4,Key!$E$2:$E$4,"")</f>
        <v/>
      </c>
      <c r="F153" s="4">
        <f ca="1">OFFSET('Survey Data'!$F$2,A153,0)</f>
        <v>0</v>
      </c>
      <c r="G153" s="4" t="str">
        <f ca="1">_xlfn.XLOOKUP(OFFSET('Survey Data'!$G$2,A153,0),Key!$G$2:$G$3,Key!$H$2:$H$3,"")</f>
        <v/>
      </c>
      <c r="I153">
        <f t="shared" ca="1" si="12"/>
        <v>0</v>
      </c>
      <c r="J153">
        <f t="shared" ca="1" si="13"/>
        <v>0</v>
      </c>
      <c r="K153">
        <f t="shared" ca="1" si="15"/>
        <v>1</v>
      </c>
      <c r="L153" t="b">
        <f t="shared" ca="1" si="16"/>
        <v>1</v>
      </c>
      <c r="M153" t="str">
        <f t="shared" ca="1" si="14"/>
        <v/>
      </c>
      <c r="N153" t="str">
        <f ca="1">IF(L153,"",VLOOKUP(I153,'P NH|Score'!$A$2:$G$8,2,FALSE))</f>
        <v/>
      </c>
      <c r="O153" t="str">
        <f ca="1">IF(L153,"",VLOOKUP(J153,'Survival Rates'!$A$4:$E$123,K153+4)*N153)</f>
        <v/>
      </c>
    </row>
    <row r="154" spans="1:15" x14ac:dyDescent="0.3">
      <c r="A154">
        <f t="shared" si="17"/>
        <v>152</v>
      </c>
      <c r="B154" s="4" t="str">
        <f ca="1">_xlfn.XLOOKUP(OFFSET('Survey Data'!$B$2,A154,0),Key!A$2:A$5,Key!B$2:B$5,"")</f>
        <v/>
      </c>
      <c r="C154" s="4" t="str">
        <f ca="1">_xlfn.XLOOKUP(OFFSET('Survey Data'!$C$2,A154,0),Key!$D$2:$D$4,Key!$E$2:$E$4,"")</f>
        <v/>
      </c>
      <c r="D154" s="4" t="str">
        <f ca="1">_xlfn.XLOOKUP(OFFSET('Survey Data'!$D$2,A154,0),Key!$D$2:$D$4,Key!$E$2:$E$4,"")</f>
        <v/>
      </c>
      <c r="E154" s="4" t="str">
        <f ca="1">_xlfn.XLOOKUP(OFFSET('Survey Data'!$E$2,A154,0),Key!$D$2:$D$4,Key!$E$2:$E$4,"")</f>
        <v/>
      </c>
      <c r="F154" s="4">
        <f ca="1">OFFSET('Survey Data'!$F$2,A154,0)</f>
        <v>0</v>
      </c>
      <c r="G154" s="4" t="str">
        <f ca="1">_xlfn.XLOOKUP(OFFSET('Survey Data'!$G$2,A154,0),Key!$G$2:$G$3,Key!$H$2:$H$3,"")</f>
        <v/>
      </c>
      <c r="I154">
        <f t="shared" ca="1" si="12"/>
        <v>0</v>
      </c>
      <c r="J154">
        <f t="shared" ca="1" si="13"/>
        <v>0</v>
      </c>
      <c r="K154">
        <f t="shared" ca="1" si="15"/>
        <v>1</v>
      </c>
      <c r="L154" t="b">
        <f t="shared" ca="1" si="16"/>
        <v>1</v>
      </c>
      <c r="M154" t="str">
        <f t="shared" ca="1" si="14"/>
        <v/>
      </c>
      <c r="N154" t="str">
        <f ca="1">IF(L154,"",VLOOKUP(I154,'P NH|Score'!$A$2:$G$8,2,FALSE))</f>
        <v/>
      </c>
      <c r="O154" t="str">
        <f ca="1">IF(L154,"",VLOOKUP(J154,'Survival Rates'!$A$4:$E$123,K154+4)*N154)</f>
        <v/>
      </c>
    </row>
    <row r="155" spans="1:15" x14ac:dyDescent="0.3">
      <c r="A155">
        <f t="shared" si="17"/>
        <v>153</v>
      </c>
      <c r="B155" s="4" t="str">
        <f ca="1">_xlfn.XLOOKUP(OFFSET('Survey Data'!$B$2,A155,0),Key!A$2:A$5,Key!B$2:B$5,"")</f>
        <v/>
      </c>
      <c r="C155" s="4" t="str">
        <f ca="1">_xlfn.XLOOKUP(OFFSET('Survey Data'!$C$2,A155,0),Key!$D$2:$D$4,Key!$E$2:$E$4,"")</f>
        <v/>
      </c>
      <c r="D155" s="4" t="str">
        <f ca="1">_xlfn.XLOOKUP(OFFSET('Survey Data'!$D$2,A155,0),Key!$D$2:$D$4,Key!$E$2:$E$4,"")</f>
        <v/>
      </c>
      <c r="E155" s="4" t="str">
        <f ca="1">_xlfn.XLOOKUP(OFFSET('Survey Data'!$E$2,A155,0),Key!$D$2:$D$4,Key!$E$2:$E$4,"")</f>
        <v/>
      </c>
      <c r="F155" s="4">
        <f ca="1">OFFSET('Survey Data'!$F$2,A155,0)</f>
        <v>0</v>
      </c>
      <c r="G155" s="4" t="str">
        <f ca="1">_xlfn.XLOOKUP(OFFSET('Survey Data'!$G$2,A155,0),Key!$G$2:$G$3,Key!$H$2:$H$3,"")</f>
        <v/>
      </c>
      <c r="I155">
        <f t="shared" ca="1" si="12"/>
        <v>0</v>
      </c>
      <c r="J155">
        <f t="shared" ca="1" si="13"/>
        <v>0</v>
      </c>
      <c r="K155">
        <f t="shared" ca="1" si="15"/>
        <v>1</v>
      </c>
      <c r="L155" t="b">
        <f t="shared" ca="1" si="16"/>
        <v>1</v>
      </c>
      <c r="M155" t="str">
        <f t="shared" ca="1" si="14"/>
        <v/>
      </c>
      <c r="N155" t="str">
        <f ca="1">IF(L155,"",VLOOKUP(I155,'P NH|Score'!$A$2:$G$8,2,FALSE))</f>
        <v/>
      </c>
      <c r="O155" t="str">
        <f ca="1">IF(L155,"",VLOOKUP(J155,'Survival Rates'!$A$4:$E$123,K155+4)*N155)</f>
        <v/>
      </c>
    </row>
    <row r="156" spans="1:15" x14ac:dyDescent="0.3">
      <c r="A156">
        <f t="shared" si="17"/>
        <v>154</v>
      </c>
      <c r="B156" s="4" t="str">
        <f ca="1">_xlfn.XLOOKUP(OFFSET('Survey Data'!$B$2,A156,0),Key!A$2:A$5,Key!B$2:B$5,"")</f>
        <v/>
      </c>
      <c r="C156" s="4" t="str">
        <f ca="1">_xlfn.XLOOKUP(OFFSET('Survey Data'!$C$2,A156,0),Key!$D$2:$D$4,Key!$E$2:$E$4,"")</f>
        <v/>
      </c>
      <c r="D156" s="4" t="str">
        <f ca="1">_xlfn.XLOOKUP(OFFSET('Survey Data'!$D$2,A156,0),Key!$D$2:$D$4,Key!$E$2:$E$4,"")</f>
        <v/>
      </c>
      <c r="E156" s="4" t="str">
        <f ca="1">_xlfn.XLOOKUP(OFFSET('Survey Data'!$E$2,A156,0),Key!$D$2:$D$4,Key!$E$2:$E$4,"")</f>
        <v/>
      </c>
      <c r="F156" s="4">
        <f ca="1">OFFSET('Survey Data'!$F$2,A156,0)</f>
        <v>0</v>
      </c>
      <c r="G156" s="4" t="str">
        <f ca="1">_xlfn.XLOOKUP(OFFSET('Survey Data'!$G$2,A156,0),Key!$G$2:$G$3,Key!$H$2:$H$3,"")</f>
        <v/>
      </c>
      <c r="I156">
        <f t="shared" ca="1" si="12"/>
        <v>0</v>
      </c>
      <c r="J156">
        <f t="shared" ca="1" si="13"/>
        <v>0</v>
      </c>
      <c r="K156">
        <f t="shared" ca="1" si="15"/>
        <v>1</v>
      </c>
      <c r="L156" t="b">
        <f t="shared" ca="1" si="16"/>
        <v>1</v>
      </c>
      <c r="M156" t="str">
        <f t="shared" ca="1" si="14"/>
        <v/>
      </c>
      <c r="N156" t="str">
        <f ca="1">IF(L156,"",VLOOKUP(I156,'P NH|Score'!$A$2:$G$8,2,FALSE))</f>
        <v/>
      </c>
      <c r="O156" t="str">
        <f ca="1">IF(L156,"",VLOOKUP(J156,'Survival Rates'!$A$4:$E$123,K156+4)*N156)</f>
        <v/>
      </c>
    </row>
    <row r="157" spans="1:15" x14ac:dyDescent="0.3">
      <c r="A157">
        <f t="shared" si="17"/>
        <v>155</v>
      </c>
      <c r="B157" s="4" t="str">
        <f ca="1">_xlfn.XLOOKUP(OFFSET('Survey Data'!$B$2,A157,0),Key!A$2:A$5,Key!B$2:B$5,"")</f>
        <v/>
      </c>
      <c r="C157" s="4" t="str">
        <f ca="1">_xlfn.XLOOKUP(OFFSET('Survey Data'!$C$2,A157,0),Key!$D$2:$D$4,Key!$E$2:$E$4,"")</f>
        <v/>
      </c>
      <c r="D157" s="4" t="str">
        <f ca="1">_xlfn.XLOOKUP(OFFSET('Survey Data'!$D$2,A157,0),Key!$D$2:$D$4,Key!$E$2:$E$4,"")</f>
        <v/>
      </c>
      <c r="E157" s="4" t="str">
        <f ca="1">_xlfn.XLOOKUP(OFFSET('Survey Data'!$E$2,A157,0),Key!$D$2:$D$4,Key!$E$2:$E$4,"")</f>
        <v/>
      </c>
      <c r="F157" s="4">
        <f ca="1">OFFSET('Survey Data'!$F$2,A157,0)</f>
        <v>0</v>
      </c>
      <c r="G157" s="4" t="str">
        <f ca="1">_xlfn.XLOOKUP(OFFSET('Survey Data'!$G$2,A157,0),Key!$G$2:$G$3,Key!$H$2:$H$3,"")</f>
        <v/>
      </c>
      <c r="I157">
        <f t="shared" ca="1" si="12"/>
        <v>0</v>
      </c>
      <c r="J157">
        <f t="shared" ca="1" si="13"/>
        <v>0</v>
      </c>
      <c r="K157">
        <f t="shared" ca="1" si="15"/>
        <v>1</v>
      </c>
      <c r="L157" t="b">
        <f t="shared" ca="1" si="16"/>
        <v>1</v>
      </c>
      <c r="M157" t="str">
        <f t="shared" ca="1" si="14"/>
        <v/>
      </c>
      <c r="N157" t="str">
        <f ca="1">IF(L157,"",VLOOKUP(I157,'P NH|Score'!$A$2:$G$8,2,FALSE))</f>
        <v/>
      </c>
      <c r="O157" t="str">
        <f ca="1">IF(L157,"",VLOOKUP(J157,'Survival Rates'!$A$4:$E$123,K157+4)*N157)</f>
        <v/>
      </c>
    </row>
    <row r="158" spans="1:15" x14ac:dyDescent="0.3">
      <c r="A158">
        <f t="shared" si="17"/>
        <v>156</v>
      </c>
      <c r="B158" s="4" t="str">
        <f ca="1">_xlfn.XLOOKUP(OFFSET('Survey Data'!$B$2,A158,0),Key!A$2:A$5,Key!B$2:B$5,"")</f>
        <v/>
      </c>
      <c r="C158" s="4" t="str">
        <f ca="1">_xlfn.XLOOKUP(OFFSET('Survey Data'!$C$2,A158,0),Key!$D$2:$D$4,Key!$E$2:$E$4,"")</f>
        <v/>
      </c>
      <c r="D158" s="4" t="str">
        <f ca="1">_xlfn.XLOOKUP(OFFSET('Survey Data'!$D$2,A158,0),Key!$D$2:$D$4,Key!$E$2:$E$4,"")</f>
        <v/>
      </c>
      <c r="E158" s="4" t="str">
        <f ca="1">_xlfn.XLOOKUP(OFFSET('Survey Data'!$E$2,A158,0),Key!$D$2:$D$4,Key!$E$2:$E$4,"")</f>
        <v/>
      </c>
      <c r="F158" s="4">
        <f ca="1">OFFSET('Survey Data'!$F$2,A158,0)</f>
        <v>0</v>
      </c>
      <c r="G158" s="4" t="str">
        <f ca="1">_xlfn.XLOOKUP(OFFSET('Survey Data'!$G$2,A158,0),Key!$G$2:$G$3,Key!$H$2:$H$3,"")</f>
        <v/>
      </c>
      <c r="I158">
        <f t="shared" ca="1" si="12"/>
        <v>0</v>
      </c>
      <c r="J158">
        <f t="shared" ca="1" si="13"/>
        <v>0</v>
      </c>
      <c r="K158">
        <f t="shared" ca="1" si="15"/>
        <v>1</v>
      </c>
      <c r="L158" t="b">
        <f t="shared" ca="1" si="16"/>
        <v>1</v>
      </c>
      <c r="M158" t="str">
        <f t="shared" ca="1" si="14"/>
        <v/>
      </c>
      <c r="N158" t="str">
        <f ca="1">IF(L158,"",VLOOKUP(I158,'P NH|Score'!$A$2:$G$8,2,FALSE))</f>
        <v/>
      </c>
      <c r="O158" t="str">
        <f ca="1">IF(L158,"",VLOOKUP(J158,'Survival Rates'!$A$4:$E$123,K158+4)*N158)</f>
        <v/>
      </c>
    </row>
    <row r="159" spans="1:15" x14ac:dyDescent="0.3">
      <c r="A159">
        <f t="shared" si="17"/>
        <v>157</v>
      </c>
      <c r="B159" s="4" t="str">
        <f ca="1">_xlfn.XLOOKUP(OFFSET('Survey Data'!$B$2,A159,0),Key!A$2:A$5,Key!B$2:B$5,"")</f>
        <v/>
      </c>
      <c r="C159" s="4" t="str">
        <f ca="1">_xlfn.XLOOKUP(OFFSET('Survey Data'!$C$2,A159,0),Key!$D$2:$D$4,Key!$E$2:$E$4,"")</f>
        <v/>
      </c>
      <c r="D159" s="4" t="str">
        <f ca="1">_xlfn.XLOOKUP(OFFSET('Survey Data'!$D$2,A159,0),Key!$D$2:$D$4,Key!$E$2:$E$4,"")</f>
        <v/>
      </c>
      <c r="E159" s="4" t="str">
        <f ca="1">_xlfn.XLOOKUP(OFFSET('Survey Data'!$E$2,A159,0),Key!$D$2:$D$4,Key!$E$2:$E$4,"")</f>
        <v/>
      </c>
      <c r="F159" s="4">
        <f ca="1">OFFSET('Survey Data'!$F$2,A159,0)</f>
        <v>0</v>
      </c>
      <c r="G159" s="4" t="str">
        <f ca="1">_xlfn.XLOOKUP(OFFSET('Survey Data'!$G$2,A159,0),Key!$G$2:$G$3,Key!$H$2:$H$3,"")</f>
        <v/>
      </c>
      <c r="I159">
        <f t="shared" ca="1" si="12"/>
        <v>0</v>
      </c>
      <c r="J159">
        <f t="shared" ca="1" si="13"/>
        <v>0</v>
      </c>
      <c r="K159">
        <f t="shared" ca="1" si="15"/>
        <v>1</v>
      </c>
      <c r="L159" t="b">
        <f t="shared" ca="1" si="16"/>
        <v>1</v>
      </c>
      <c r="M159" t="str">
        <f t="shared" ca="1" si="14"/>
        <v/>
      </c>
      <c r="N159" t="str">
        <f ca="1">IF(L159,"",VLOOKUP(I159,'P NH|Score'!$A$2:$G$8,2,FALSE))</f>
        <v/>
      </c>
      <c r="O159" t="str">
        <f ca="1">IF(L159,"",VLOOKUP(J159,'Survival Rates'!$A$4:$E$123,K159+4)*N159)</f>
        <v/>
      </c>
    </row>
    <row r="160" spans="1:15" x14ac:dyDescent="0.3">
      <c r="A160">
        <f t="shared" si="17"/>
        <v>158</v>
      </c>
      <c r="B160" s="4" t="str">
        <f ca="1">_xlfn.XLOOKUP(OFFSET('Survey Data'!$B$2,A160,0),Key!A$2:A$5,Key!B$2:B$5,"")</f>
        <v/>
      </c>
      <c r="C160" s="4" t="str">
        <f ca="1">_xlfn.XLOOKUP(OFFSET('Survey Data'!$C$2,A160,0),Key!$D$2:$D$4,Key!$E$2:$E$4,"")</f>
        <v/>
      </c>
      <c r="D160" s="4" t="str">
        <f ca="1">_xlfn.XLOOKUP(OFFSET('Survey Data'!$D$2,A160,0),Key!$D$2:$D$4,Key!$E$2:$E$4,"")</f>
        <v/>
      </c>
      <c r="E160" s="4" t="str">
        <f ca="1">_xlfn.XLOOKUP(OFFSET('Survey Data'!$E$2,A160,0),Key!$D$2:$D$4,Key!$E$2:$E$4,"")</f>
        <v/>
      </c>
      <c r="F160" s="4">
        <f ca="1">OFFSET('Survey Data'!$F$2,A160,0)</f>
        <v>0</v>
      </c>
      <c r="G160" s="4" t="str">
        <f ca="1">_xlfn.XLOOKUP(OFFSET('Survey Data'!$G$2,A160,0),Key!$G$2:$G$3,Key!$H$2:$H$3,"")</f>
        <v/>
      </c>
      <c r="I160">
        <f t="shared" ca="1" si="12"/>
        <v>0</v>
      </c>
      <c r="J160">
        <f t="shared" ca="1" si="13"/>
        <v>0</v>
      </c>
      <c r="K160">
        <f t="shared" ca="1" si="15"/>
        <v>1</v>
      </c>
      <c r="L160" t="b">
        <f t="shared" ca="1" si="16"/>
        <v>1</v>
      </c>
      <c r="M160" t="str">
        <f t="shared" ca="1" si="14"/>
        <v/>
      </c>
      <c r="N160" t="str">
        <f ca="1">IF(L160,"",VLOOKUP(I160,'P NH|Score'!$A$2:$G$8,2,FALSE))</f>
        <v/>
      </c>
      <c r="O160" t="str">
        <f ca="1">IF(L160,"",VLOOKUP(J160,'Survival Rates'!$A$4:$E$123,K160+4)*N160)</f>
        <v/>
      </c>
    </row>
    <row r="161" spans="1:15" x14ac:dyDescent="0.3">
      <c r="A161">
        <f t="shared" si="17"/>
        <v>159</v>
      </c>
      <c r="B161" s="4" t="str">
        <f ca="1">_xlfn.XLOOKUP(OFFSET('Survey Data'!$B$2,A161,0),Key!A$2:A$5,Key!B$2:B$5,"")</f>
        <v/>
      </c>
      <c r="C161" s="4" t="str">
        <f ca="1">_xlfn.XLOOKUP(OFFSET('Survey Data'!$C$2,A161,0),Key!$D$2:$D$4,Key!$E$2:$E$4,"")</f>
        <v/>
      </c>
      <c r="D161" s="4" t="str">
        <f ca="1">_xlfn.XLOOKUP(OFFSET('Survey Data'!$D$2,A161,0),Key!$D$2:$D$4,Key!$E$2:$E$4,"")</f>
        <v/>
      </c>
      <c r="E161" s="4" t="str">
        <f ca="1">_xlfn.XLOOKUP(OFFSET('Survey Data'!$E$2,A161,0),Key!$D$2:$D$4,Key!$E$2:$E$4,"")</f>
        <v/>
      </c>
      <c r="F161" s="4">
        <f ca="1">OFFSET('Survey Data'!$F$2,A161,0)</f>
        <v>0</v>
      </c>
      <c r="G161" s="4" t="str">
        <f ca="1">_xlfn.XLOOKUP(OFFSET('Survey Data'!$G$2,A161,0),Key!$G$2:$G$3,Key!$H$2:$H$3,"")</f>
        <v/>
      </c>
      <c r="I161">
        <f t="shared" ca="1" si="12"/>
        <v>0</v>
      </c>
      <c r="J161">
        <f t="shared" ca="1" si="13"/>
        <v>0</v>
      </c>
      <c r="K161">
        <f t="shared" ca="1" si="15"/>
        <v>1</v>
      </c>
      <c r="L161" t="b">
        <f t="shared" ca="1" si="16"/>
        <v>1</v>
      </c>
      <c r="M161" t="str">
        <f t="shared" ca="1" si="14"/>
        <v/>
      </c>
      <c r="N161" t="str">
        <f ca="1">IF(L161,"",VLOOKUP(I161,'P NH|Score'!$A$2:$G$8,2,FALSE))</f>
        <v/>
      </c>
      <c r="O161" t="str">
        <f ca="1">IF(L161,"",VLOOKUP(J161,'Survival Rates'!$A$4:$E$123,K161+4)*N161)</f>
        <v/>
      </c>
    </row>
    <row r="162" spans="1:15" x14ac:dyDescent="0.3">
      <c r="A162">
        <f t="shared" si="17"/>
        <v>160</v>
      </c>
      <c r="B162" s="4" t="str">
        <f ca="1">_xlfn.XLOOKUP(OFFSET('Survey Data'!$B$2,A162,0),Key!A$2:A$5,Key!B$2:B$5,"")</f>
        <v/>
      </c>
      <c r="C162" s="4" t="str">
        <f ca="1">_xlfn.XLOOKUP(OFFSET('Survey Data'!$C$2,A162,0),Key!$D$2:$D$4,Key!$E$2:$E$4,"")</f>
        <v/>
      </c>
      <c r="D162" s="4" t="str">
        <f ca="1">_xlfn.XLOOKUP(OFFSET('Survey Data'!$D$2,A162,0),Key!$D$2:$D$4,Key!$E$2:$E$4,"")</f>
        <v/>
      </c>
      <c r="E162" s="4" t="str">
        <f ca="1">_xlfn.XLOOKUP(OFFSET('Survey Data'!$E$2,A162,0),Key!$D$2:$D$4,Key!$E$2:$E$4,"")</f>
        <v/>
      </c>
      <c r="F162" s="4">
        <f ca="1">OFFSET('Survey Data'!$F$2,A162,0)</f>
        <v>0</v>
      </c>
      <c r="G162" s="4" t="str">
        <f ca="1">_xlfn.XLOOKUP(OFFSET('Survey Data'!$G$2,A162,0),Key!$G$2:$G$3,Key!$H$2:$H$3,"")</f>
        <v/>
      </c>
      <c r="I162">
        <f t="shared" ca="1" si="12"/>
        <v>0</v>
      </c>
      <c r="J162">
        <f t="shared" ca="1" si="13"/>
        <v>0</v>
      </c>
      <c r="K162">
        <f t="shared" ca="1" si="15"/>
        <v>1</v>
      </c>
      <c r="L162" t="b">
        <f t="shared" ca="1" si="16"/>
        <v>1</v>
      </c>
      <c r="M162" t="str">
        <f t="shared" ca="1" si="14"/>
        <v/>
      </c>
      <c r="N162" t="str">
        <f ca="1">IF(L162,"",VLOOKUP(I162,'P NH|Score'!$A$2:$G$8,2,FALSE))</f>
        <v/>
      </c>
      <c r="O162" t="str">
        <f ca="1">IF(L162,"",VLOOKUP(J162,'Survival Rates'!$A$4:$E$123,K162+4)*N162)</f>
        <v/>
      </c>
    </row>
    <row r="163" spans="1:15" x14ac:dyDescent="0.3">
      <c r="A163">
        <f t="shared" si="17"/>
        <v>161</v>
      </c>
      <c r="B163" s="4" t="str">
        <f ca="1">_xlfn.XLOOKUP(OFFSET('Survey Data'!$B$2,A163,0),Key!A$2:A$5,Key!B$2:B$5,"")</f>
        <v/>
      </c>
      <c r="C163" s="4" t="str">
        <f ca="1">_xlfn.XLOOKUP(OFFSET('Survey Data'!$C$2,A163,0),Key!$D$2:$D$4,Key!$E$2:$E$4,"")</f>
        <v/>
      </c>
      <c r="D163" s="4" t="str">
        <f ca="1">_xlfn.XLOOKUP(OFFSET('Survey Data'!$D$2,A163,0),Key!$D$2:$D$4,Key!$E$2:$E$4,"")</f>
        <v/>
      </c>
      <c r="E163" s="4" t="str">
        <f ca="1">_xlfn.XLOOKUP(OFFSET('Survey Data'!$E$2,A163,0),Key!$D$2:$D$4,Key!$E$2:$E$4,"")</f>
        <v/>
      </c>
      <c r="F163" s="4">
        <f ca="1">OFFSET('Survey Data'!$F$2,A163,0)</f>
        <v>0</v>
      </c>
      <c r="G163" s="4" t="str">
        <f ca="1">_xlfn.XLOOKUP(OFFSET('Survey Data'!$G$2,A163,0),Key!$G$2:$G$3,Key!$H$2:$H$3,"")</f>
        <v/>
      </c>
      <c r="I163">
        <f t="shared" ca="1" si="12"/>
        <v>0</v>
      </c>
      <c r="J163">
        <f t="shared" ca="1" si="13"/>
        <v>0</v>
      </c>
      <c r="K163">
        <f t="shared" ca="1" si="15"/>
        <v>1</v>
      </c>
      <c r="L163" t="b">
        <f t="shared" ca="1" si="16"/>
        <v>1</v>
      </c>
      <c r="M163" t="str">
        <f t="shared" ca="1" si="14"/>
        <v/>
      </c>
      <c r="N163" t="str">
        <f ca="1">IF(L163,"",VLOOKUP(I163,'P NH|Score'!$A$2:$G$8,2,FALSE))</f>
        <v/>
      </c>
      <c r="O163" t="str">
        <f ca="1">IF(L163,"",VLOOKUP(J163,'Survival Rates'!$A$4:$E$123,K163+4)*N163)</f>
        <v/>
      </c>
    </row>
    <row r="164" spans="1:15" x14ac:dyDescent="0.3">
      <c r="A164">
        <f t="shared" si="17"/>
        <v>162</v>
      </c>
      <c r="B164" s="4" t="str">
        <f ca="1">_xlfn.XLOOKUP(OFFSET('Survey Data'!$B$2,A164,0),Key!A$2:A$5,Key!B$2:B$5,"")</f>
        <v/>
      </c>
      <c r="C164" s="4" t="str">
        <f ca="1">_xlfn.XLOOKUP(OFFSET('Survey Data'!$C$2,A164,0),Key!$D$2:$D$4,Key!$E$2:$E$4,"")</f>
        <v/>
      </c>
      <c r="D164" s="4" t="str">
        <f ca="1">_xlfn.XLOOKUP(OFFSET('Survey Data'!$D$2,A164,0),Key!$D$2:$D$4,Key!$E$2:$E$4,"")</f>
        <v/>
      </c>
      <c r="E164" s="4" t="str">
        <f ca="1">_xlfn.XLOOKUP(OFFSET('Survey Data'!$E$2,A164,0),Key!$D$2:$D$4,Key!$E$2:$E$4,"")</f>
        <v/>
      </c>
      <c r="F164" s="4">
        <f ca="1">OFFSET('Survey Data'!$F$2,A164,0)</f>
        <v>0</v>
      </c>
      <c r="G164" s="4" t="str">
        <f ca="1">_xlfn.XLOOKUP(OFFSET('Survey Data'!$G$2,A164,0),Key!$G$2:$G$3,Key!$H$2:$H$3,"")</f>
        <v/>
      </c>
      <c r="I164">
        <f t="shared" ca="1" si="12"/>
        <v>0</v>
      </c>
      <c r="J164">
        <f t="shared" ca="1" si="13"/>
        <v>0</v>
      </c>
      <c r="K164">
        <f t="shared" ca="1" si="15"/>
        <v>1</v>
      </c>
      <c r="L164" t="b">
        <f t="shared" ca="1" si="16"/>
        <v>1</v>
      </c>
      <c r="M164" t="str">
        <f t="shared" ca="1" si="14"/>
        <v/>
      </c>
      <c r="N164" t="str">
        <f ca="1">IF(L164,"",VLOOKUP(I164,'P NH|Score'!$A$2:$G$8,2,FALSE))</f>
        <v/>
      </c>
      <c r="O164" t="str">
        <f ca="1">IF(L164,"",VLOOKUP(J164,'Survival Rates'!$A$4:$E$123,K164+4)*N164)</f>
        <v/>
      </c>
    </row>
    <row r="165" spans="1:15" x14ac:dyDescent="0.3">
      <c r="A165">
        <f t="shared" si="17"/>
        <v>163</v>
      </c>
      <c r="B165" s="4" t="str">
        <f ca="1">_xlfn.XLOOKUP(OFFSET('Survey Data'!$B$2,A165,0),Key!A$2:A$5,Key!B$2:B$5,"")</f>
        <v/>
      </c>
      <c r="C165" s="4" t="str">
        <f ca="1">_xlfn.XLOOKUP(OFFSET('Survey Data'!$C$2,A165,0),Key!$D$2:$D$4,Key!$E$2:$E$4,"")</f>
        <v/>
      </c>
      <c r="D165" s="4" t="str">
        <f ca="1">_xlfn.XLOOKUP(OFFSET('Survey Data'!$D$2,A165,0),Key!$D$2:$D$4,Key!$E$2:$E$4,"")</f>
        <v/>
      </c>
      <c r="E165" s="4" t="str">
        <f ca="1">_xlfn.XLOOKUP(OFFSET('Survey Data'!$E$2,A165,0),Key!$D$2:$D$4,Key!$E$2:$E$4,"")</f>
        <v/>
      </c>
      <c r="F165" s="4">
        <f ca="1">OFFSET('Survey Data'!$F$2,A165,0)</f>
        <v>0</v>
      </c>
      <c r="G165" s="4" t="str">
        <f ca="1">_xlfn.XLOOKUP(OFFSET('Survey Data'!$G$2,A165,0),Key!$G$2:$G$3,Key!$H$2:$H$3,"")</f>
        <v/>
      </c>
      <c r="I165">
        <f t="shared" ca="1" si="12"/>
        <v>0</v>
      </c>
      <c r="J165">
        <f t="shared" ca="1" si="13"/>
        <v>0</v>
      </c>
      <c r="K165">
        <f t="shared" ca="1" si="15"/>
        <v>1</v>
      </c>
      <c r="L165" t="b">
        <f t="shared" ca="1" si="16"/>
        <v>1</v>
      </c>
      <c r="M165" t="str">
        <f t="shared" ca="1" si="14"/>
        <v/>
      </c>
      <c r="N165" t="str">
        <f ca="1">IF(L165,"",VLOOKUP(I165,'P NH|Score'!$A$2:$G$8,2,FALSE))</f>
        <v/>
      </c>
      <c r="O165" t="str">
        <f ca="1">IF(L165,"",VLOOKUP(J165,'Survival Rates'!$A$4:$E$123,K165+4)*N165)</f>
        <v/>
      </c>
    </row>
    <row r="166" spans="1:15" x14ac:dyDescent="0.3">
      <c r="A166">
        <f t="shared" si="17"/>
        <v>164</v>
      </c>
      <c r="B166" s="4" t="str">
        <f ca="1">_xlfn.XLOOKUP(OFFSET('Survey Data'!$B$2,A166,0),Key!A$2:A$5,Key!B$2:B$5,"")</f>
        <v/>
      </c>
      <c r="C166" s="4" t="str">
        <f ca="1">_xlfn.XLOOKUP(OFFSET('Survey Data'!$C$2,A166,0),Key!$D$2:$D$4,Key!$E$2:$E$4,"")</f>
        <v/>
      </c>
      <c r="D166" s="4" t="str">
        <f ca="1">_xlfn.XLOOKUP(OFFSET('Survey Data'!$D$2,A166,0),Key!$D$2:$D$4,Key!$E$2:$E$4,"")</f>
        <v/>
      </c>
      <c r="E166" s="4" t="str">
        <f ca="1">_xlfn.XLOOKUP(OFFSET('Survey Data'!$E$2,A166,0),Key!$D$2:$D$4,Key!$E$2:$E$4,"")</f>
        <v/>
      </c>
      <c r="F166" s="4">
        <f ca="1">OFFSET('Survey Data'!$F$2,A166,0)</f>
        <v>0</v>
      </c>
      <c r="G166" s="4" t="str">
        <f ca="1">_xlfn.XLOOKUP(OFFSET('Survey Data'!$G$2,A166,0),Key!$G$2:$G$3,Key!$H$2:$H$3,"")</f>
        <v/>
      </c>
      <c r="I166">
        <f t="shared" ca="1" si="12"/>
        <v>0</v>
      </c>
      <c r="J166">
        <f t="shared" ca="1" si="13"/>
        <v>0</v>
      </c>
      <c r="K166">
        <f t="shared" ca="1" si="15"/>
        <v>1</v>
      </c>
      <c r="L166" t="b">
        <f t="shared" ca="1" si="16"/>
        <v>1</v>
      </c>
      <c r="M166" t="str">
        <f t="shared" ca="1" si="14"/>
        <v/>
      </c>
      <c r="N166" t="str">
        <f ca="1">IF(L166,"",VLOOKUP(I166,'P NH|Score'!$A$2:$G$8,2,FALSE))</f>
        <v/>
      </c>
      <c r="O166" t="str">
        <f ca="1">IF(L166,"",VLOOKUP(J166,'Survival Rates'!$A$4:$E$123,K166+4)*N166)</f>
        <v/>
      </c>
    </row>
    <row r="167" spans="1:15" x14ac:dyDescent="0.3">
      <c r="A167">
        <f t="shared" si="17"/>
        <v>165</v>
      </c>
      <c r="B167" s="4" t="str">
        <f ca="1">_xlfn.XLOOKUP(OFFSET('Survey Data'!$B$2,A167,0),Key!A$2:A$5,Key!B$2:B$5,"")</f>
        <v/>
      </c>
      <c r="C167" s="4" t="str">
        <f ca="1">_xlfn.XLOOKUP(OFFSET('Survey Data'!$C$2,A167,0),Key!$D$2:$D$4,Key!$E$2:$E$4,"")</f>
        <v/>
      </c>
      <c r="D167" s="4" t="str">
        <f ca="1">_xlfn.XLOOKUP(OFFSET('Survey Data'!$D$2,A167,0),Key!$D$2:$D$4,Key!$E$2:$E$4,"")</f>
        <v/>
      </c>
      <c r="E167" s="4" t="str">
        <f ca="1">_xlfn.XLOOKUP(OFFSET('Survey Data'!$E$2,A167,0),Key!$D$2:$D$4,Key!$E$2:$E$4,"")</f>
        <v/>
      </c>
      <c r="F167" s="4">
        <f ca="1">OFFSET('Survey Data'!$F$2,A167,0)</f>
        <v>0</v>
      </c>
      <c r="G167" s="4" t="str">
        <f ca="1">_xlfn.XLOOKUP(OFFSET('Survey Data'!$G$2,A167,0),Key!$G$2:$G$3,Key!$H$2:$H$3,"")</f>
        <v/>
      </c>
      <c r="I167">
        <f t="shared" ca="1" si="12"/>
        <v>0</v>
      </c>
      <c r="J167">
        <f t="shared" ca="1" si="13"/>
        <v>0</v>
      </c>
      <c r="K167">
        <f t="shared" ca="1" si="15"/>
        <v>1</v>
      </c>
      <c r="L167" t="b">
        <f t="shared" ca="1" si="16"/>
        <v>1</v>
      </c>
      <c r="M167" t="str">
        <f t="shared" ca="1" si="14"/>
        <v/>
      </c>
      <c r="N167" t="str">
        <f ca="1">IF(L167,"",VLOOKUP(I167,'P NH|Score'!$A$2:$G$8,2,FALSE))</f>
        <v/>
      </c>
      <c r="O167" t="str">
        <f ca="1">IF(L167,"",VLOOKUP(J167,'Survival Rates'!$A$4:$E$123,K167+4)*N167)</f>
        <v/>
      </c>
    </row>
    <row r="168" spans="1:15" x14ac:dyDescent="0.3">
      <c r="A168">
        <f t="shared" si="17"/>
        <v>166</v>
      </c>
      <c r="B168" s="4" t="str">
        <f ca="1">_xlfn.XLOOKUP(OFFSET('Survey Data'!$B$2,A168,0),Key!A$2:A$5,Key!B$2:B$5,"")</f>
        <v/>
      </c>
      <c r="C168" s="4" t="str">
        <f ca="1">_xlfn.XLOOKUP(OFFSET('Survey Data'!$C$2,A168,0),Key!$D$2:$D$4,Key!$E$2:$E$4,"")</f>
        <v/>
      </c>
      <c r="D168" s="4" t="str">
        <f ca="1">_xlfn.XLOOKUP(OFFSET('Survey Data'!$D$2,A168,0),Key!$D$2:$D$4,Key!$E$2:$E$4,"")</f>
        <v/>
      </c>
      <c r="E168" s="4" t="str">
        <f ca="1">_xlfn.XLOOKUP(OFFSET('Survey Data'!$E$2,A168,0),Key!$D$2:$D$4,Key!$E$2:$E$4,"")</f>
        <v/>
      </c>
      <c r="F168" s="4">
        <f ca="1">OFFSET('Survey Data'!$F$2,A168,0)</f>
        <v>0</v>
      </c>
      <c r="G168" s="4" t="str">
        <f ca="1">_xlfn.XLOOKUP(OFFSET('Survey Data'!$G$2,A168,0),Key!$G$2:$G$3,Key!$H$2:$H$3,"")</f>
        <v/>
      </c>
      <c r="I168">
        <f t="shared" ca="1" si="12"/>
        <v>0</v>
      </c>
      <c r="J168">
        <f t="shared" ca="1" si="13"/>
        <v>0</v>
      </c>
      <c r="K168">
        <f t="shared" ca="1" si="15"/>
        <v>1</v>
      </c>
      <c r="L168" t="b">
        <f t="shared" ca="1" si="16"/>
        <v>1</v>
      </c>
      <c r="M168" t="str">
        <f t="shared" ca="1" si="14"/>
        <v/>
      </c>
      <c r="N168" t="str">
        <f ca="1">IF(L168,"",VLOOKUP(I168,'P NH|Score'!$A$2:$G$8,2,FALSE))</f>
        <v/>
      </c>
      <c r="O168" t="str">
        <f ca="1">IF(L168,"",VLOOKUP(J168,'Survival Rates'!$A$4:$E$123,K168+4)*N168)</f>
        <v/>
      </c>
    </row>
    <row r="169" spans="1:15" x14ac:dyDescent="0.3">
      <c r="A169">
        <f t="shared" si="17"/>
        <v>167</v>
      </c>
      <c r="B169" s="4" t="str">
        <f ca="1">_xlfn.XLOOKUP(OFFSET('Survey Data'!$B$2,A169,0),Key!A$2:A$5,Key!B$2:B$5,"")</f>
        <v/>
      </c>
      <c r="C169" s="4" t="str">
        <f ca="1">_xlfn.XLOOKUP(OFFSET('Survey Data'!$C$2,A169,0),Key!$D$2:$D$4,Key!$E$2:$E$4,"")</f>
        <v/>
      </c>
      <c r="D169" s="4" t="str">
        <f ca="1">_xlfn.XLOOKUP(OFFSET('Survey Data'!$D$2,A169,0),Key!$D$2:$D$4,Key!$E$2:$E$4,"")</f>
        <v/>
      </c>
      <c r="E169" s="4" t="str">
        <f ca="1">_xlfn.XLOOKUP(OFFSET('Survey Data'!$E$2,A169,0),Key!$D$2:$D$4,Key!$E$2:$E$4,"")</f>
        <v/>
      </c>
      <c r="F169" s="4">
        <f ca="1">OFFSET('Survey Data'!$F$2,A169,0)</f>
        <v>0</v>
      </c>
      <c r="G169" s="4" t="str">
        <f ca="1">_xlfn.XLOOKUP(OFFSET('Survey Data'!$G$2,A169,0),Key!$G$2:$G$3,Key!$H$2:$H$3,"")</f>
        <v/>
      </c>
      <c r="I169">
        <f t="shared" ca="1" si="12"/>
        <v>0</v>
      </c>
      <c r="J169">
        <f t="shared" ca="1" si="13"/>
        <v>0</v>
      </c>
      <c r="K169">
        <f t="shared" ca="1" si="15"/>
        <v>1</v>
      </c>
      <c r="L169" t="b">
        <f t="shared" ca="1" si="16"/>
        <v>1</v>
      </c>
      <c r="M169" t="str">
        <f t="shared" ca="1" si="14"/>
        <v/>
      </c>
      <c r="N169" t="str">
        <f ca="1">IF(L169,"",VLOOKUP(I169,'P NH|Score'!$A$2:$G$8,2,FALSE))</f>
        <v/>
      </c>
      <c r="O169" t="str">
        <f ca="1">IF(L169,"",VLOOKUP(J169,'Survival Rates'!$A$4:$E$123,K169+4)*N169)</f>
        <v/>
      </c>
    </row>
    <row r="170" spans="1:15" x14ac:dyDescent="0.3">
      <c r="A170">
        <f t="shared" si="17"/>
        <v>168</v>
      </c>
      <c r="B170" s="4" t="str">
        <f ca="1">_xlfn.XLOOKUP(OFFSET('Survey Data'!$B$2,A170,0),Key!A$2:A$5,Key!B$2:B$5,"")</f>
        <v/>
      </c>
      <c r="C170" s="4" t="str">
        <f ca="1">_xlfn.XLOOKUP(OFFSET('Survey Data'!$C$2,A170,0),Key!$D$2:$D$4,Key!$E$2:$E$4,"")</f>
        <v/>
      </c>
      <c r="D170" s="4" t="str">
        <f ca="1">_xlfn.XLOOKUP(OFFSET('Survey Data'!$D$2,A170,0),Key!$D$2:$D$4,Key!$E$2:$E$4,"")</f>
        <v/>
      </c>
      <c r="E170" s="4" t="str">
        <f ca="1">_xlfn.XLOOKUP(OFFSET('Survey Data'!$E$2,A170,0),Key!$D$2:$D$4,Key!$E$2:$E$4,"")</f>
        <v/>
      </c>
      <c r="F170" s="4">
        <f ca="1">OFFSET('Survey Data'!$F$2,A170,0)</f>
        <v>0</v>
      </c>
      <c r="G170" s="4" t="str">
        <f ca="1">_xlfn.XLOOKUP(OFFSET('Survey Data'!$G$2,A170,0),Key!$G$2:$G$3,Key!$H$2:$H$3,"")</f>
        <v/>
      </c>
      <c r="I170">
        <f t="shared" ca="1" si="12"/>
        <v>0</v>
      </c>
      <c r="J170">
        <f t="shared" ca="1" si="13"/>
        <v>0</v>
      </c>
      <c r="K170">
        <f t="shared" ca="1" si="15"/>
        <v>1</v>
      </c>
      <c r="L170" t="b">
        <f t="shared" ca="1" si="16"/>
        <v>1</v>
      </c>
      <c r="M170" t="str">
        <f t="shared" ca="1" si="14"/>
        <v/>
      </c>
      <c r="N170" t="str">
        <f ca="1">IF(L170,"",VLOOKUP(I170,'P NH|Score'!$A$2:$G$8,2,FALSE))</f>
        <v/>
      </c>
      <c r="O170" t="str">
        <f ca="1">IF(L170,"",VLOOKUP(J170,'Survival Rates'!$A$4:$E$123,K170+4)*N170)</f>
        <v/>
      </c>
    </row>
    <row r="171" spans="1:15" x14ac:dyDescent="0.3">
      <c r="A171">
        <f t="shared" si="17"/>
        <v>169</v>
      </c>
      <c r="B171" s="4" t="str">
        <f ca="1">_xlfn.XLOOKUP(OFFSET('Survey Data'!$B$2,A171,0),Key!A$2:A$5,Key!B$2:B$5,"")</f>
        <v/>
      </c>
      <c r="C171" s="4" t="str">
        <f ca="1">_xlfn.XLOOKUP(OFFSET('Survey Data'!$C$2,A171,0),Key!$D$2:$D$4,Key!$E$2:$E$4,"")</f>
        <v/>
      </c>
      <c r="D171" s="4" t="str">
        <f ca="1">_xlfn.XLOOKUP(OFFSET('Survey Data'!$D$2,A171,0),Key!$D$2:$D$4,Key!$E$2:$E$4,"")</f>
        <v/>
      </c>
      <c r="E171" s="4" t="str">
        <f ca="1">_xlfn.XLOOKUP(OFFSET('Survey Data'!$E$2,A171,0),Key!$D$2:$D$4,Key!$E$2:$E$4,"")</f>
        <v/>
      </c>
      <c r="F171" s="4">
        <f ca="1">OFFSET('Survey Data'!$F$2,A171,0)</f>
        <v>0</v>
      </c>
      <c r="G171" s="4" t="str">
        <f ca="1">_xlfn.XLOOKUP(OFFSET('Survey Data'!$G$2,A171,0),Key!$G$2:$G$3,Key!$H$2:$H$3,"")</f>
        <v/>
      </c>
      <c r="I171">
        <f t="shared" ca="1" si="12"/>
        <v>0</v>
      </c>
      <c r="J171">
        <f t="shared" ca="1" si="13"/>
        <v>0</v>
      </c>
      <c r="K171">
        <f t="shared" ca="1" si="15"/>
        <v>1</v>
      </c>
      <c r="L171" t="b">
        <f t="shared" ca="1" si="16"/>
        <v>1</v>
      </c>
      <c r="M171" t="str">
        <f t="shared" ca="1" si="14"/>
        <v/>
      </c>
      <c r="N171" t="str">
        <f ca="1">IF(L171,"",VLOOKUP(I171,'P NH|Score'!$A$2:$G$8,2,FALSE))</f>
        <v/>
      </c>
      <c r="O171" t="str">
        <f ca="1">IF(L171,"",VLOOKUP(J171,'Survival Rates'!$A$4:$E$123,K171+4)*N171)</f>
        <v/>
      </c>
    </row>
    <row r="172" spans="1:15" x14ac:dyDescent="0.3">
      <c r="A172">
        <f t="shared" si="17"/>
        <v>170</v>
      </c>
      <c r="B172" s="4" t="str">
        <f ca="1">_xlfn.XLOOKUP(OFFSET('Survey Data'!$B$2,A172,0),Key!A$2:A$5,Key!B$2:B$5,"")</f>
        <v/>
      </c>
      <c r="C172" s="4" t="str">
        <f ca="1">_xlfn.XLOOKUP(OFFSET('Survey Data'!$C$2,A172,0),Key!$D$2:$D$4,Key!$E$2:$E$4,"")</f>
        <v/>
      </c>
      <c r="D172" s="4" t="str">
        <f ca="1">_xlfn.XLOOKUP(OFFSET('Survey Data'!$D$2,A172,0),Key!$D$2:$D$4,Key!$E$2:$E$4,"")</f>
        <v/>
      </c>
      <c r="E172" s="4" t="str">
        <f ca="1">_xlfn.XLOOKUP(OFFSET('Survey Data'!$E$2,A172,0),Key!$D$2:$D$4,Key!$E$2:$E$4,"")</f>
        <v/>
      </c>
      <c r="F172" s="4">
        <f ca="1">OFFSET('Survey Data'!$F$2,A172,0)</f>
        <v>0</v>
      </c>
      <c r="G172" s="4" t="str">
        <f ca="1">_xlfn.XLOOKUP(OFFSET('Survey Data'!$G$2,A172,0),Key!$G$2:$G$3,Key!$H$2:$H$3,"")</f>
        <v/>
      </c>
      <c r="I172">
        <f t="shared" ca="1" si="12"/>
        <v>0</v>
      </c>
      <c r="J172">
        <f t="shared" ca="1" si="13"/>
        <v>0</v>
      </c>
      <c r="K172">
        <f t="shared" ca="1" si="15"/>
        <v>1</v>
      </c>
      <c r="L172" t="b">
        <f t="shared" ca="1" si="16"/>
        <v>1</v>
      </c>
      <c r="M172" t="str">
        <f t="shared" ca="1" si="14"/>
        <v/>
      </c>
      <c r="N172" t="str">
        <f ca="1">IF(L172,"",VLOOKUP(I172,'P NH|Score'!$A$2:$G$8,2,FALSE))</f>
        <v/>
      </c>
      <c r="O172" t="str">
        <f ca="1">IF(L172,"",VLOOKUP(J172,'Survival Rates'!$A$4:$E$123,K172+4)*N172)</f>
        <v/>
      </c>
    </row>
    <row r="173" spans="1:15" x14ac:dyDescent="0.3">
      <c r="A173">
        <f t="shared" si="17"/>
        <v>171</v>
      </c>
      <c r="B173" s="4" t="str">
        <f ca="1">_xlfn.XLOOKUP(OFFSET('Survey Data'!$B$2,A173,0),Key!A$2:A$5,Key!B$2:B$5,"")</f>
        <v/>
      </c>
      <c r="C173" s="4" t="str">
        <f ca="1">_xlfn.XLOOKUP(OFFSET('Survey Data'!$C$2,A173,0),Key!$D$2:$D$4,Key!$E$2:$E$4,"")</f>
        <v/>
      </c>
      <c r="D173" s="4" t="str">
        <f ca="1">_xlfn.XLOOKUP(OFFSET('Survey Data'!$D$2,A173,0),Key!$D$2:$D$4,Key!$E$2:$E$4,"")</f>
        <v/>
      </c>
      <c r="E173" s="4" t="str">
        <f ca="1">_xlfn.XLOOKUP(OFFSET('Survey Data'!$E$2,A173,0),Key!$D$2:$D$4,Key!$E$2:$E$4,"")</f>
        <v/>
      </c>
      <c r="F173" s="4">
        <f ca="1">OFFSET('Survey Data'!$F$2,A173,0)</f>
        <v>0</v>
      </c>
      <c r="G173" s="4" t="str">
        <f ca="1">_xlfn.XLOOKUP(OFFSET('Survey Data'!$G$2,A173,0),Key!$G$2:$G$3,Key!$H$2:$H$3,"")</f>
        <v/>
      </c>
      <c r="I173">
        <f t="shared" ca="1" si="12"/>
        <v>0</v>
      </c>
      <c r="J173">
        <f t="shared" ca="1" si="13"/>
        <v>0</v>
      </c>
      <c r="K173">
        <f t="shared" ca="1" si="15"/>
        <v>1</v>
      </c>
      <c r="L173" t="b">
        <f t="shared" ca="1" si="16"/>
        <v>1</v>
      </c>
      <c r="M173" t="str">
        <f t="shared" ca="1" si="14"/>
        <v/>
      </c>
      <c r="N173" t="str">
        <f ca="1">IF(L173,"",VLOOKUP(I173,'P NH|Score'!$A$2:$G$8,2,FALSE))</f>
        <v/>
      </c>
      <c r="O173" t="str">
        <f ca="1">IF(L173,"",VLOOKUP(J173,'Survival Rates'!$A$4:$E$123,K173+4)*N173)</f>
        <v/>
      </c>
    </row>
    <row r="174" spans="1:15" x14ac:dyDescent="0.3">
      <c r="A174">
        <f t="shared" si="17"/>
        <v>172</v>
      </c>
      <c r="B174" s="4" t="str">
        <f ca="1">_xlfn.XLOOKUP(OFFSET('Survey Data'!$B$2,A174,0),Key!A$2:A$5,Key!B$2:B$5,"")</f>
        <v/>
      </c>
      <c r="C174" s="4" t="str">
        <f ca="1">_xlfn.XLOOKUP(OFFSET('Survey Data'!$C$2,A174,0),Key!$D$2:$D$4,Key!$E$2:$E$4,"")</f>
        <v/>
      </c>
      <c r="D174" s="4" t="str">
        <f ca="1">_xlfn.XLOOKUP(OFFSET('Survey Data'!$D$2,A174,0),Key!$D$2:$D$4,Key!$E$2:$E$4,"")</f>
        <v/>
      </c>
      <c r="E174" s="4" t="str">
        <f ca="1">_xlfn.XLOOKUP(OFFSET('Survey Data'!$E$2,A174,0),Key!$D$2:$D$4,Key!$E$2:$E$4,"")</f>
        <v/>
      </c>
      <c r="F174" s="4">
        <f ca="1">OFFSET('Survey Data'!$F$2,A174,0)</f>
        <v>0</v>
      </c>
      <c r="G174" s="4" t="str">
        <f ca="1">_xlfn.XLOOKUP(OFFSET('Survey Data'!$G$2,A174,0),Key!$G$2:$G$3,Key!$H$2:$H$3,"")</f>
        <v/>
      </c>
      <c r="I174">
        <f t="shared" ca="1" si="12"/>
        <v>0</v>
      </c>
      <c r="J174">
        <f t="shared" ca="1" si="13"/>
        <v>0</v>
      </c>
      <c r="K174">
        <f t="shared" ca="1" si="15"/>
        <v>1</v>
      </c>
      <c r="L174" t="b">
        <f t="shared" ca="1" si="16"/>
        <v>1</v>
      </c>
      <c r="M174" t="str">
        <f t="shared" ca="1" si="14"/>
        <v/>
      </c>
      <c r="N174" t="str">
        <f ca="1">IF(L174,"",VLOOKUP(I174,'P NH|Score'!$A$2:$G$8,2,FALSE))</f>
        <v/>
      </c>
      <c r="O174" t="str">
        <f ca="1">IF(L174,"",VLOOKUP(J174,'Survival Rates'!$A$4:$E$123,K174+4)*N174)</f>
        <v/>
      </c>
    </row>
    <row r="175" spans="1:15" x14ac:dyDescent="0.3">
      <c r="A175">
        <f t="shared" si="17"/>
        <v>173</v>
      </c>
      <c r="B175" s="4" t="str">
        <f ca="1">_xlfn.XLOOKUP(OFFSET('Survey Data'!$B$2,A175,0),Key!A$2:A$5,Key!B$2:B$5,"")</f>
        <v/>
      </c>
      <c r="C175" s="4" t="str">
        <f ca="1">_xlfn.XLOOKUP(OFFSET('Survey Data'!$C$2,A175,0),Key!$D$2:$D$4,Key!$E$2:$E$4,"")</f>
        <v/>
      </c>
      <c r="D175" s="4" t="str">
        <f ca="1">_xlfn.XLOOKUP(OFFSET('Survey Data'!$D$2,A175,0),Key!$D$2:$D$4,Key!$E$2:$E$4,"")</f>
        <v/>
      </c>
      <c r="E175" s="4" t="str">
        <f ca="1">_xlfn.XLOOKUP(OFFSET('Survey Data'!$E$2,A175,0),Key!$D$2:$D$4,Key!$E$2:$E$4,"")</f>
        <v/>
      </c>
      <c r="F175" s="4">
        <f ca="1">OFFSET('Survey Data'!$F$2,A175,0)</f>
        <v>0</v>
      </c>
      <c r="G175" s="4" t="str">
        <f ca="1">_xlfn.XLOOKUP(OFFSET('Survey Data'!$G$2,A175,0),Key!$G$2:$G$3,Key!$H$2:$H$3,"")</f>
        <v/>
      </c>
      <c r="I175">
        <f t="shared" ca="1" si="12"/>
        <v>0</v>
      </c>
      <c r="J175">
        <f t="shared" ca="1" si="13"/>
        <v>0</v>
      </c>
      <c r="K175">
        <f t="shared" ca="1" si="15"/>
        <v>1</v>
      </c>
      <c r="L175" t="b">
        <f t="shared" ca="1" si="16"/>
        <v>1</v>
      </c>
      <c r="M175" t="str">
        <f t="shared" ca="1" si="14"/>
        <v/>
      </c>
      <c r="N175" t="str">
        <f ca="1">IF(L175,"",VLOOKUP(I175,'P NH|Score'!$A$2:$G$8,2,FALSE))</f>
        <v/>
      </c>
      <c r="O175" t="str">
        <f ca="1">IF(L175,"",VLOOKUP(J175,'Survival Rates'!$A$4:$E$123,K175+4)*N175)</f>
        <v/>
      </c>
    </row>
    <row r="176" spans="1:15" x14ac:dyDescent="0.3">
      <c r="A176">
        <f t="shared" si="17"/>
        <v>174</v>
      </c>
      <c r="B176" s="4" t="str">
        <f ca="1">_xlfn.XLOOKUP(OFFSET('Survey Data'!$B$2,A176,0),Key!A$2:A$5,Key!B$2:B$5,"")</f>
        <v/>
      </c>
      <c r="C176" s="4" t="str">
        <f ca="1">_xlfn.XLOOKUP(OFFSET('Survey Data'!$C$2,A176,0),Key!$D$2:$D$4,Key!$E$2:$E$4,"")</f>
        <v/>
      </c>
      <c r="D176" s="4" t="str">
        <f ca="1">_xlfn.XLOOKUP(OFFSET('Survey Data'!$D$2,A176,0),Key!$D$2:$D$4,Key!$E$2:$E$4,"")</f>
        <v/>
      </c>
      <c r="E176" s="4" t="str">
        <f ca="1">_xlfn.XLOOKUP(OFFSET('Survey Data'!$E$2,A176,0),Key!$D$2:$D$4,Key!$E$2:$E$4,"")</f>
        <v/>
      </c>
      <c r="F176" s="4">
        <f ca="1">OFFSET('Survey Data'!$F$2,A176,0)</f>
        <v>0</v>
      </c>
      <c r="G176" s="4" t="str">
        <f ca="1">_xlfn.XLOOKUP(OFFSET('Survey Data'!$G$2,A176,0),Key!$G$2:$G$3,Key!$H$2:$H$3,"")</f>
        <v/>
      </c>
      <c r="I176">
        <f t="shared" ca="1" si="12"/>
        <v>0</v>
      </c>
      <c r="J176">
        <f t="shared" ca="1" si="13"/>
        <v>0</v>
      </c>
      <c r="K176">
        <f t="shared" ca="1" si="15"/>
        <v>1</v>
      </c>
      <c r="L176" t="b">
        <f t="shared" ca="1" si="16"/>
        <v>1</v>
      </c>
      <c r="M176" t="str">
        <f t="shared" ca="1" si="14"/>
        <v/>
      </c>
      <c r="N176" t="str">
        <f ca="1">IF(L176,"",VLOOKUP(I176,'P NH|Score'!$A$2:$G$8,2,FALSE))</f>
        <v/>
      </c>
      <c r="O176" t="str">
        <f ca="1">IF(L176,"",VLOOKUP(J176,'Survival Rates'!$A$4:$E$123,K176+4)*N176)</f>
        <v/>
      </c>
    </row>
    <row r="177" spans="1:15" x14ac:dyDescent="0.3">
      <c r="A177">
        <f t="shared" si="17"/>
        <v>175</v>
      </c>
      <c r="B177" s="4" t="str">
        <f ca="1">_xlfn.XLOOKUP(OFFSET('Survey Data'!$B$2,A177,0),Key!A$2:A$5,Key!B$2:B$5,"")</f>
        <v/>
      </c>
      <c r="C177" s="4" t="str">
        <f ca="1">_xlfn.XLOOKUP(OFFSET('Survey Data'!$C$2,A177,0),Key!$D$2:$D$4,Key!$E$2:$E$4,"")</f>
        <v/>
      </c>
      <c r="D177" s="4" t="str">
        <f ca="1">_xlfn.XLOOKUP(OFFSET('Survey Data'!$D$2,A177,0),Key!$D$2:$D$4,Key!$E$2:$E$4,"")</f>
        <v/>
      </c>
      <c r="E177" s="4" t="str">
        <f ca="1">_xlfn.XLOOKUP(OFFSET('Survey Data'!$E$2,A177,0),Key!$D$2:$D$4,Key!$E$2:$E$4,"")</f>
        <v/>
      </c>
      <c r="F177" s="4">
        <f ca="1">OFFSET('Survey Data'!$F$2,A177,0)</f>
        <v>0</v>
      </c>
      <c r="G177" s="4" t="str">
        <f ca="1">_xlfn.XLOOKUP(OFFSET('Survey Data'!$G$2,A177,0),Key!$G$2:$G$3,Key!$H$2:$H$3,"")</f>
        <v/>
      </c>
      <c r="I177">
        <f t="shared" ca="1" si="12"/>
        <v>0</v>
      </c>
      <c r="J177">
        <f t="shared" ca="1" si="13"/>
        <v>0</v>
      </c>
      <c r="K177">
        <f t="shared" ca="1" si="15"/>
        <v>1</v>
      </c>
      <c r="L177" t="b">
        <f t="shared" ca="1" si="16"/>
        <v>1</v>
      </c>
      <c r="M177" t="str">
        <f t="shared" ca="1" si="14"/>
        <v/>
      </c>
      <c r="N177" t="str">
        <f ca="1">IF(L177,"",VLOOKUP(I177,'P NH|Score'!$A$2:$G$8,2,FALSE))</f>
        <v/>
      </c>
      <c r="O177" t="str">
        <f ca="1">IF(L177,"",VLOOKUP(J177,'Survival Rates'!$A$4:$E$123,K177+4)*N177)</f>
        <v/>
      </c>
    </row>
    <row r="178" spans="1:15" x14ac:dyDescent="0.3">
      <c r="A178">
        <f t="shared" si="17"/>
        <v>176</v>
      </c>
      <c r="B178" s="4" t="str">
        <f ca="1">_xlfn.XLOOKUP(OFFSET('Survey Data'!$B$2,A178,0),Key!A$2:A$5,Key!B$2:B$5,"")</f>
        <v/>
      </c>
      <c r="C178" s="4" t="str">
        <f ca="1">_xlfn.XLOOKUP(OFFSET('Survey Data'!$C$2,A178,0),Key!$D$2:$D$4,Key!$E$2:$E$4,"")</f>
        <v/>
      </c>
      <c r="D178" s="4" t="str">
        <f ca="1">_xlfn.XLOOKUP(OFFSET('Survey Data'!$D$2,A178,0),Key!$D$2:$D$4,Key!$E$2:$E$4,"")</f>
        <v/>
      </c>
      <c r="E178" s="4" t="str">
        <f ca="1">_xlfn.XLOOKUP(OFFSET('Survey Data'!$E$2,A178,0),Key!$D$2:$D$4,Key!$E$2:$E$4,"")</f>
        <v/>
      </c>
      <c r="F178" s="4">
        <f ca="1">OFFSET('Survey Data'!$F$2,A178,0)</f>
        <v>0</v>
      </c>
      <c r="G178" s="4" t="str">
        <f ca="1">_xlfn.XLOOKUP(OFFSET('Survey Data'!$G$2,A178,0),Key!$G$2:$G$3,Key!$H$2:$H$3,"")</f>
        <v/>
      </c>
      <c r="I178">
        <f t="shared" ca="1" si="12"/>
        <v>0</v>
      </c>
      <c r="J178">
        <f t="shared" ca="1" si="13"/>
        <v>0</v>
      </c>
      <c r="K178">
        <f t="shared" ca="1" si="15"/>
        <v>1</v>
      </c>
      <c r="L178" t="b">
        <f t="shared" ca="1" si="16"/>
        <v>1</v>
      </c>
      <c r="M178" t="str">
        <f t="shared" ca="1" si="14"/>
        <v/>
      </c>
      <c r="N178" t="str">
        <f ca="1">IF(L178,"",VLOOKUP(I178,'P NH|Score'!$A$2:$G$8,2,FALSE))</f>
        <v/>
      </c>
      <c r="O178" t="str">
        <f ca="1">IF(L178,"",VLOOKUP(J178,'Survival Rates'!$A$4:$E$123,K178+4)*N178)</f>
        <v/>
      </c>
    </row>
    <row r="179" spans="1:15" x14ac:dyDescent="0.3">
      <c r="A179">
        <f t="shared" si="17"/>
        <v>177</v>
      </c>
      <c r="B179" s="4" t="str">
        <f ca="1">_xlfn.XLOOKUP(OFFSET('Survey Data'!$B$2,A179,0),Key!A$2:A$5,Key!B$2:B$5,"")</f>
        <v/>
      </c>
      <c r="C179" s="4" t="str">
        <f ca="1">_xlfn.XLOOKUP(OFFSET('Survey Data'!$C$2,A179,0),Key!$D$2:$D$4,Key!$E$2:$E$4,"")</f>
        <v/>
      </c>
      <c r="D179" s="4" t="str">
        <f ca="1">_xlfn.XLOOKUP(OFFSET('Survey Data'!$D$2,A179,0),Key!$D$2:$D$4,Key!$E$2:$E$4,"")</f>
        <v/>
      </c>
      <c r="E179" s="4" t="str">
        <f ca="1">_xlfn.XLOOKUP(OFFSET('Survey Data'!$E$2,A179,0),Key!$D$2:$D$4,Key!$E$2:$E$4,"")</f>
        <v/>
      </c>
      <c r="F179" s="4">
        <f ca="1">OFFSET('Survey Data'!$F$2,A179,0)</f>
        <v>0</v>
      </c>
      <c r="G179" s="4" t="str">
        <f ca="1">_xlfn.XLOOKUP(OFFSET('Survey Data'!$G$2,A179,0),Key!$G$2:$G$3,Key!$H$2:$H$3,"")</f>
        <v/>
      </c>
      <c r="I179">
        <f t="shared" ca="1" si="12"/>
        <v>0</v>
      </c>
      <c r="J179">
        <f t="shared" ca="1" si="13"/>
        <v>0</v>
      </c>
      <c r="K179">
        <f t="shared" ca="1" si="15"/>
        <v>1</v>
      </c>
      <c r="L179" t="b">
        <f t="shared" ca="1" si="16"/>
        <v>1</v>
      </c>
      <c r="M179" t="str">
        <f t="shared" ca="1" si="14"/>
        <v/>
      </c>
      <c r="N179" t="str">
        <f ca="1">IF(L179,"",VLOOKUP(I179,'P NH|Score'!$A$2:$G$8,2,FALSE))</f>
        <v/>
      </c>
      <c r="O179" t="str">
        <f ca="1">IF(L179,"",VLOOKUP(J179,'Survival Rates'!$A$4:$E$123,K179+4)*N179)</f>
        <v/>
      </c>
    </row>
    <row r="180" spans="1:15" x14ac:dyDescent="0.3">
      <c r="A180">
        <f t="shared" si="17"/>
        <v>178</v>
      </c>
      <c r="B180" s="4" t="str">
        <f ca="1">_xlfn.XLOOKUP(OFFSET('Survey Data'!$B$2,A180,0),Key!A$2:A$5,Key!B$2:B$5,"")</f>
        <v/>
      </c>
      <c r="C180" s="4" t="str">
        <f ca="1">_xlfn.XLOOKUP(OFFSET('Survey Data'!$C$2,A180,0),Key!$D$2:$D$4,Key!$E$2:$E$4,"")</f>
        <v/>
      </c>
      <c r="D180" s="4" t="str">
        <f ca="1">_xlfn.XLOOKUP(OFFSET('Survey Data'!$D$2,A180,0),Key!$D$2:$D$4,Key!$E$2:$E$4,"")</f>
        <v/>
      </c>
      <c r="E180" s="4" t="str">
        <f ca="1">_xlfn.XLOOKUP(OFFSET('Survey Data'!$E$2,A180,0),Key!$D$2:$D$4,Key!$E$2:$E$4,"")</f>
        <v/>
      </c>
      <c r="F180" s="4">
        <f ca="1">OFFSET('Survey Data'!$F$2,A180,0)</f>
        <v>0</v>
      </c>
      <c r="G180" s="4" t="str">
        <f ca="1">_xlfn.XLOOKUP(OFFSET('Survey Data'!$G$2,A180,0),Key!$G$2:$G$3,Key!$H$2:$H$3,"")</f>
        <v/>
      </c>
      <c r="I180">
        <f t="shared" ca="1" si="12"/>
        <v>0</v>
      </c>
      <c r="J180">
        <f t="shared" ca="1" si="13"/>
        <v>0</v>
      </c>
      <c r="K180">
        <f t="shared" ca="1" si="15"/>
        <v>1</v>
      </c>
      <c r="L180" t="b">
        <f t="shared" ca="1" si="16"/>
        <v>1</v>
      </c>
      <c r="M180" t="str">
        <f t="shared" ca="1" si="14"/>
        <v/>
      </c>
      <c r="N180" t="str">
        <f ca="1">IF(L180,"",VLOOKUP(I180,'P NH|Score'!$A$2:$G$8,2,FALSE))</f>
        <v/>
      </c>
      <c r="O180" t="str">
        <f ca="1">IF(L180,"",VLOOKUP(J180,'Survival Rates'!$A$4:$E$123,K180+4)*N180)</f>
        <v/>
      </c>
    </row>
    <row r="181" spans="1:15" x14ac:dyDescent="0.3">
      <c r="A181">
        <f t="shared" si="17"/>
        <v>179</v>
      </c>
      <c r="B181" s="4" t="str">
        <f ca="1">_xlfn.XLOOKUP(OFFSET('Survey Data'!$B$2,A181,0),Key!A$2:A$5,Key!B$2:B$5,"")</f>
        <v/>
      </c>
      <c r="C181" s="4" t="str">
        <f ca="1">_xlfn.XLOOKUP(OFFSET('Survey Data'!$C$2,A181,0),Key!$D$2:$D$4,Key!$E$2:$E$4,"")</f>
        <v/>
      </c>
      <c r="D181" s="4" t="str">
        <f ca="1">_xlfn.XLOOKUP(OFFSET('Survey Data'!$D$2,A181,0),Key!$D$2:$D$4,Key!$E$2:$E$4,"")</f>
        <v/>
      </c>
      <c r="E181" s="4" t="str">
        <f ca="1">_xlfn.XLOOKUP(OFFSET('Survey Data'!$E$2,A181,0),Key!$D$2:$D$4,Key!$E$2:$E$4,"")</f>
        <v/>
      </c>
      <c r="F181" s="4">
        <f ca="1">OFFSET('Survey Data'!$F$2,A181,0)</f>
        <v>0</v>
      </c>
      <c r="G181" s="4" t="str">
        <f ca="1">_xlfn.XLOOKUP(OFFSET('Survey Data'!$G$2,A181,0),Key!$G$2:$G$3,Key!$H$2:$H$3,"")</f>
        <v/>
      </c>
      <c r="I181">
        <f t="shared" ca="1" si="12"/>
        <v>0</v>
      </c>
      <c r="J181">
        <f t="shared" ca="1" si="13"/>
        <v>0</v>
      </c>
      <c r="K181">
        <f t="shared" ca="1" si="15"/>
        <v>1</v>
      </c>
      <c r="L181" t="b">
        <f t="shared" ca="1" si="16"/>
        <v>1</v>
      </c>
      <c r="M181" t="str">
        <f t="shared" ca="1" si="14"/>
        <v/>
      </c>
      <c r="N181" t="str">
        <f ca="1">IF(L181,"",VLOOKUP(I181,'P NH|Score'!$A$2:$G$8,2,FALSE))</f>
        <v/>
      </c>
      <c r="O181" t="str">
        <f ca="1">IF(L181,"",VLOOKUP(J181,'Survival Rates'!$A$4:$E$123,K181+4)*N181)</f>
        <v/>
      </c>
    </row>
    <row r="182" spans="1:15" x14ac:dyDescent="0.3">
      <c r="A182">
        <f t="shared" si="17"/>
        <v>180</v>
      </c>
      <c r="B182" s="4" t="str">
        <f ca="1">_xlfn.XLOOKUP(OFFSET('Survey Data'!$B$2,A182,0),Key!A$2:A$5,Key!B$2:B$5,"")</f>
        <v/>
      </c>
      <c r="C182" s="4" t="str">
        <f ca="1">_xlfn.XLOOKUP(OFFSET('Survey Data'!$C$2,A182,0),Key!$D$2:$D$4,Key!$E$2:$E$4,"")</f>
        <v/>
      </c>
      <c r="D182" s="4" t="str">
        <f ca="1">_xlfn.XLOOKUP(OFFSET('Survey Data'!$D$2,A182,0),Key!$D$2:$D$4,Key!$E$2:$E$4,"")</f>
        <v/>
      </c>
      <c r="E182" s="4" t="str">
        <f ca="1">_xlfn.XLOOKUP(OFFSET('Survey Data'!$E$2,A182,0),Key!$D$2:$D$4,Key!$E$2:$E$4,"")</f>
        <v/>
      </c>
      <c r="F182" s="4">
        <f ca="1">OFFSET('Survey Data'!$F$2,A182,0)</f>
        <v>0</v>
      </c>
      <c r="G182" s="4" t="str">
        <f ca="1">_xlfn.XLOOKUP(OFFSET('Survey Data'!$G$2,A182,0),Key!$G$2:$G$3,Key!$H$2:$H$3,"")</f>
        <v/>
      </c>
      <c r="I182">
        <f t="shared" ca="1" si="12"/>
        <v>0</v>
      </c>
      <c r="J182">
        <f t="shared" ca="1" si="13"/>
        <v>0</v>
      </c>
      <c r="K182">
        <f t="shared" ca="1" si="15"/>
        <v>1</v>
      </c>
      <c r="L182" t="b">
        <f t="shared" ca="1" si="16"/>
        <v>1</v>
      </c>
      <c r="M182" t="str">
        <f t="shared" ca="1" si="14"/>
        <v/>
      </c>
      <c r="N182" t="str">
        <f ca="1">IF(L182,"",VLOOKUP(I182,'P NH|Score'!$A$2:$G$8,2,FALSE))</f>
        <v/>
      </c>
      <c r="O182" t="str">
        <f ca="1">IF(L182,"",VLOOKUP(J182,'Survival Rates'!$A$4:$E$123,K182+4)*N182)</f>
        <v/>
      </c>
    </row>
    <row r="183" spans="1:15" x14ac:dyDescent="0.3">
      <c r="A183">
        <f t="shared" si="17"/>
        <v>181</v>
      </c>
      <c r="B183" s="4" t="str">
        <f ca="1">_xlfn.XLOOKUP(OFFSET('Survey Data'!$B$2,A183,0),Key!A$2:A$5,Key!B$2:B$5,"")</f>
        <v/>
      </c>
      <c r="C183" s="4" t="str">
        <f ca="1">_xlfn.XLOOKUP(OFFSET('Survey Data'!$C$2,A183,0),Key!$D$2:$D$4,Key!$E$2:$E$4,"")</f>
        <v/>
      </c>
      <c r="D183" s="4" t="str">
        <f ca="1">_xlfn.XLOOKUP(OFFSET('Survey Data'!$D$2,A183,0),Key!$D$2:$D$4,Key!$E$2:$E$4,"")</f>
        <v/>
      </c>
      <c r="E183" s="4" t="str">
        <f ca="1">_xlfn.XLOOKUP(OFFSET('Survey Data'!$E$2,A183,0),Key!$D$2:$D$4,Key!$E$2:$E$4,"")</f>
        <v/>
      </c>
      <c r="F183" s="4">
        <f ca="1">OFFSET('Survey Data'!$F$2,A183,0)</f>
        <v>0</v>
      </c>
      <c r="G183" s="4" t="str">
        <f ca="1">_xlfn.XLOOKUP(OFFSET('Survey Data'!$G$2,A183,0),Key!$G$2:$G$3,Key!$H$2:$H$3,"")</f>
        <v/>
      </c>
      <c r="I183">
        <f t="shared" ca="1" si="12"/>
        <v>0</v>
      </c>
      <c r="J183">
        <f t="shared" ca="1" si="13"/>
        <v>0</v>
      </c>
      <c r="K183">
        <f t="shared" ca="1" si="15"/>
        <v>1</v>
      </c>
      <c r="L183" t="b">
        <f t="shared" ca="1" si="16"/>
        <v>1</v>
      </c>
      <c r="M183" t="str">
        <f t="shared" ca="1" si="14"/>
        <v/>
      </c>
      <c r="N183" t="str">
        <f ca="1">IF(L183,"",VLOOKUP(I183,'P NH|Score'!$A$2:$G$8,2,FALSE))</f>
        <v/>
      </c>
      <c r="O183" t="str">
        <f ca="1">IF(L183,"",VLOOKUP(J183,'Survival Rates'!$A$4:$E$123,K183+4)*N183)</f>
        <v/>
      </c>
    </row>
    <row r="184" spans="1:15" x14ac:dyDescent="0.3">
      <c r="A184">
        <f t="shared" si="17"/>
        <v>182</v>
      </c>
      <c r="B184" s="4" t="str">
        <f ca="1">_xlfn.XLOOKUP(OFFSET('Survey Data'!$B$2,A184,0),Key!A$2:A$5,Key!B$2:B$5,"")</f>
        <v/>
      </c>
      <c r="C184" s="4" t="str">
        <f ca="1">_xlfn.XLOOKUP(OFFSET('Survey Data'!$C$2,A184,0),Key!$D$2:$D$4,Key!$E$2:$E$4,"")</f>
        <v/>
      </c>
      <c r="D184" s="4" t="str">
        <f ca="1">_xlfn.XLOOKUP(OFFSET('Survey Data'!$D$2,A184,0),Key!$D$2:$D$4,Key!$E$2:$E$4,"")</f>
        <v/>
      </c>
      <c r="E184" s="4" t="str">
        <f ca="1">_xlfn.XLOOKUP(OFFSET('Survey Data'!$E$2,A184,0),Key!$D$2:$D$4,Key!$E$2:$E$4,"")</f>
        <v/>
      </c>
      <c r="F184" s="4">
        <f ca="1">OFFSET('Survey Data'!$F$2,A184,0)</f>
        <v>0</v>
      </c>
      <c r="G184" s="4" t="str">
        <f ca="1">_xlfn.XLOOKUP(OFFSET('Survey Data'!$G$2,A184,0),Key!$G$2:$G$3,Key!$H$2:$H$3,"")</f>
        <v/>
      </c>
      <c r="I184">
        <f t="shared" ca="1" si="12"/>
        <v>0</v>
      </c>
      <c r="J184">
        <f t="shared" ca="1" si="13"/>
        <v>0</v>
      </c>
      <c r="K184">
        <f t="shared" ca="1" si="15"/>
        <v>1</v>
      </c>
      <c r="L184" t="b">
        <f t="shared" ca="1" si="16"/>
        <v>1</v>
      </c>
      <c r="M184" t="str">
        <f t="shared" ca="1" si="14"/>
        <v/>
      </c>
      <c r="N184" t="str">
        <f ca="1">IF(L184,"",VLOOKUP(I184,'P NH|Score'!$A$2:$G$8,2,FALSE))</f>
        <v/>
      </c>
      <c r="O184" t="str">
        <f ca="1">IF(L184,"",VLOOKUP(J184,'Survival Rates'!$A$4:$E$123,K184+4)*N184)</f>
        <v/>
      </c>
    </row>
    <row r="185" spans="1:15" x14ac:dyDescent="0.3">
      <c r="A185">
        <f t="shared" si="17"/>
        <v>183</v>
      </c>
      <c r="B185" s="4" t="str">
        <f ca="1">_xlfn.XLOOKUP(OFFSET('Survey Data'!$B$2,A185,0),Key!A$2:A$5,Key!B$2:B$5,"")</f>
        <v/>
      </c>
      <c r="C185" s="4" t="str">
        <f ca="1">_xlfn.XLOOKUP(OFFSET('Survey Data'!$C$2,A185,0),Key!$D$2:$D$4,Key!$E$2:$E$4,"")</f>
        <v/>
      </c>
      <c r="D185" s="4" t="str">
        <f ca="1">_xlfn.XLOOKUP(OFFSET('Survey Data'!$D$2,A185,0),Key!$D$2:$D$4,Key!$E$2:$E$4,"")</f>
        <v/>
      </c>
      <c r="E185" s="4" t="str">
        <f ca="1">_xlfn.XLOOKUP(OFFSET('Survey Data'!$E$2,A185,0),Key!$D$2:$D$4,Key!$E$2:$E$4,"")</f>
        <v/>
      </c>
      <c r="F185" s="4">
        <f ca="1">OFFSET('Survey Data'!$F$2,A185,0)</f>
        <v>0</v>
      </c>
      <c r="G185" s="4" t="str">
        <f ca="1">_xlfn.XLOOKUP(OFFSET('Survey Data'!$G$2,A185,0),Key!$G$2:$G$3,Key!$H$2:$H$3,"")</f>
        <v/>
      </c>
      <c r="I185">
        <f t="shared" ca="1" si="12"/>
        <v>0</v>
      </c>
      <c r="J185">
        <f t="shared" ca="1" si="13"/>
        <v>0</v>
      </c>
      <c r="K185">
        <f t="shared" ca="1" si="15"/>
        <v>1</v>
      </c>
      <c r="L185" t="b">
        <f t="shared" ca="1" si="16"/>
        <v>1</v>
      </c>
      <c r="M185" t="str">
        <f t="shared" ca="1" si="14"/>
        <v/>
      </c>
      <c r="N185" t="str">
        <f ca="1">IF(L185,"",VLOOKUP(I185,'P NH|Score'!$A$2:$G$8,2,FALSE))</f>
        <v/>
      </c>
      <c r="O185" t="str">
        <f ca="1">IF(L185,"",VLOOKUP(J185,'Survival Rates'!$A$4:$E$123,K185+4)*N185)</f>
        <v/>
      </c>
    </row>
    <row r="186" spans="1:15" x14ac:dyDescent="0.3">
      <c r="A186">
        <f t="shared" si="17"/>
        <v>184</v>
      </c>
      <c r="B186" s="4" t="str">
        <f ca="1">_xlfn.XLOOKUP(OFFSET('Survey Data'!$B$2,A186,0),Key!A$2:A$5,Key!B$2:B$5,"")</f>
        <v/>
      </c>
      <c r="C186" s="4" t="str">
        <f ca="1">_xlfn.XLOOKUP(OFFSET('Survey Data'!$C$2,A186,0),Key!$D$2:$D$4,Key!$E$2:$E$4,"")</f>
        <v/>
      </c>
      <c r="D186" s="4" t="str">
        <f ca="1">_xlfn.XLOOKUP(OFFSET('Survey Data'!$D$2,A186,0),Key!$D$2:$D$4,Key!$E$2:$E$4,"")</f>
        <v/>
      </c>
      <c r="E186" s="4" t="str">
        <f ca="1">_xlfn.XLOOKUP(OFFSET('Survey Data'!$E$2,A186,0),Key!$D$2:$D$4,Key!$E$2:$E$4,"")</f>
        <v/>
      </c>
      <c r="F186" s="4">
        <f ca="1">OFFSET('Survey Data'!$F$2,A186,0)</f>
        <v>0</v>
      </c>
      <c r="G186" s="4" t="str">
        <f ca="1">_xlfn.XLOOKUP(OFFSET('Survey Data'!$G$2,A186,0),Key!$G$2:$G$3,Key!$H$2:$H$3,"")</f>
        <v/>
      </c>
      <c r="I186">
        <f t="shared" ca="1" si="12"/>
        <v>0</v>
      </c>
      <c r="J186">
        <f t="shared" ca="1" si="13"/>
        <v>0</v>
      </c>
      <c r="K186">
        <f t="shared" ca="1" si="15"/>
        <v>1</v>
      </c>
      <c r="L186" t="b">
        <f t="shared" ca="1" si="16"/>
        <v>1</v>
      </c>
      <c r="M186" t="str">
        <f t="shared" ca="1" si="14"/>
        <v/>
      </c>
      <c r="N186" t="str">
        <f ca="1">IF(L186,"",VLOOKUP(I186,'P NH|Score'!$A$2:$G$8,2,FALSE))</f>
        <v/>
      </c>
      <c r="O186" t="str">
        <f ca="1">IF(L186,"",VLOOKUP(J186,'Survival Rates'!$A$4:$E$123,K186+4)*N186)</f>
        <v/>
      </c>
    </row>
    <row r="187" spans="1:15" x14ac:dyDescent="0.3">
      <c r="A187">
        <f t="shared" si="17"/>
        <v>185</v>
      </c>
      <c r="B187" s="4" t="str">
        <f ca="1">_xlfn.XLOOKUP(OFFSET('Survey Data'!$B$2,A187,0),Key!A$2:A$5,Key!B$2:B$5,"")</f>
        <v/>
      </c>
      <c r="C187" s="4" t="str">
        <f ca="1">_xlfn.XLOOKUP(OFFSET('Survey Data'!$C$2,A187,0),Key!$D$2:$D$4,Key!$E$2:$E$4,"")</f>
        <v/>
      </c>
      <c r="D187" s="4" t="str">
        <f ca="1">_xlfn.XLOOKUP(OFFSET('Survey Data'!$D$2,A187,0),Key!$D$2:$D$4,Key!$E$2:$E$4,"")</f>
        <v/>
      </c>
      <c r="E187" s="4" t="str">
        <f ca="1">_xlfn.XLOOKUP(OFFSET('Survey Data'!$E$2,A187,0),Key!$D$2:$D$4,Key!$E$2:$E$4,"")</f>
        <v/>
      </c>
      <c r="F187" s="4">
        <f ca="1">OFFSET('Survey Data'!$F$2,A187,0)</f>
        <v>0</v>
      </c>
      <c r="G187" s="4" t="str">
        <f ca="1">_xlfn.XLOOKUP(OFFSET('Survey Data'!$G$2,A187,0),Key!$G$2:$G$3,Key!$H$2:$H$3,"")</f>
        <v/>
      </c>
      <c r="I187">
        <f t="shared" ca="1" si="12"/>
        <v>0</v>
      </c>
      <c r="J187">
        <f t="shared" ca="1" si="13"/>
        <v>0</v>
      </c>
      <c r="K187">
        <f t="shared" ca="1" si="15"/>
        <v>1</v>
      </c>
      <c r="L187" t="b">
        <f t="shared" ca="1" si="16"/>
        <v>1</v>
      </c>
      <c r="M187" t="str">
        <f t="shared" ca="1" si="14"/>
        <v/>
      </c>
      <c r="N187" t="str">
        <f ca="1">IF(L187,"",VLOOKUP(I187,'P NH|Score'!$A$2:$G$8,2,FALSE))</f>
        <v/>
      </c>
      <c r="O187" t="str">
        <f ca="1">IF(L187,"",VLOOKUP(J187,'Survival Rates'!$A$4:$E$123,K187+4)*N187)</f>
        <v/>
      </c>
    </row>
    <row r="188" spans="1:15" x14ac:dyDescent="0.3">
      <c r="A188">
        <f t="shared" si="17"/>
        <v>186</v>
      </c>
      <c r="B188" s="4" t="str">
        <f ca="1">_xlfn.XLOOKUP(OFFSET('Survey Data'!$B$2,A188,0),Key!A$2:A$5,Key!B$2:B$5,"")</f>
        <v/>
      </c>
      <c r="C188" s="4" t="str">
        <f ca="1">_xlfn.XLOOKUP(OFFSET('Survey Data'!$C$2,A188,0),Key!$D$2:$D$4,Key!$E$2:$E$4,"")</f>
        <v/>
      </c>
      <c r="D188" s="4" t="str">
        <f ca="1">_xlfn.XLOOKUP(OFFSET('Survey Data'!$D$2,A188,0),Key!$D$2:$D$4,Key!$E$2:$E$4,"")</f>
        <v/>
      </c>
      <c r="E188" s="4" t="str">
        <f ca="1">_xlfn.XLOOKUP(OFFSET('Survey Data'!$E$2,A188,0),Key!$D$2:$D$4,Key!$E$2:$E$4,"")</f>
        <v/>
      </c>
      <c r="F188" s="4">
        <f ca="1">OFFSET('Survey Data'!$F$2,A188,0)</f>
        <v>0</v>
      </c>
      <c r="G188" s="4" t="str">
        <f ca="1">_xlfn.XLOOKUP(OFFSET('Survey Data'!$G$2,A188,0),Key!$G$2:$G$3,Key!$H$2:$H$3,"")</f>
        <v/>
      </c>
      <c r="I188">
        <f t="shared" ca="1" si="12"/>
        <v>0</v>
      </c>
      <c r="J188">
        <f t="shared" ca="1" si="13"/>
        <v>0</v>
      </c>
      <c r="K188">
        <f t="shared" ca="1" si="15"/>
        <v>1</v>
      </c>
      <c r="L188" t="b">
        <f t="shared" ca="1" si="16"/>
        <v>1</v>
      </c>
      <c r="M188" t="str">
        <f t="shared" ca="1" si="14"/>
        <v/>
      </c>
      <c r="N188" t="str">
        <f ca="1">IF(L188,"",VLOOKUP(I188,'P NH|Score'!$A$2:$G$8,2,FALSE))</f>
        <v/>
      </c>
      <c r="O188" t="str">
        <f ca="1">IF(L188,"",VLOOKUP(J188,'Survival Rates'!$A$4:$E$123,K188+4)*N188)</f>
        <v/>
      </c>
    </row>
    <row r="189" spans="1:15" x14ac:dyDescent="0.3">
      <c r="A189">
        <f t="shared" si="17"/>
        <v>187</v>
      </c>
      <c r="B189" s="4" t="str">
        <f ca="1">_xlfn.XLOOKUP(OFFSET('Survey Data'!$B$2,A189,0),Key!A$2:A$5,Key!B$2:B$5,"")</f>
        <v/>
      </c>
      <c r="C189" s="4" t="str">
        <f ca="1">_xlfn.XLOOKUP(OFFSET('Survey Data'!$C$2,A189,0),Key!$D$2:$D$4,Key!$E$2:$E$4,"")</f>
        <v/>
      </c>
      <c r="D189" s="4" t="str">
        <f ca="1">_xlfn.XLOOKUP(OFFSET('Survey Data'!$D$2,A189,0),Key!$D$2:$D$4,Key!$E$2:$E$4,"")</f>
        <v/>
      </c>
      <c r="E189" s="4" t="str">
        <f ca="1">_xlfn.XLOOKUP(OFFSET('Survey Data'!$E$2,A189,0),Key!$D$2:$D$4,Key!$E$2:$E$4,"")</f>
        <v/>
      </c>
      <c r="F189" s="4">
        <f ca="1">OFFSET('Survey Data'!$F$2,A189,0)</f>
        <v>0</v>
      </c>
      <c r="G189" s="4" t="str">
        <f ca="1">_xlfn.XLOOKUP(OFFSET('Survey Data'!$G$2,A189,0),Key!$G$2:$G$3,Key!$H$2:$H$3,"")</f>
        <v/>
      </c>
      <c r="I189">
        <f t="shared" ca="1" si="12"/>
        <v>0</v>
      </c>
      <c r="J189">
        <f t="shared" ca="1" si="13"/>
        <v>0</v>
      </c>
      <c r="K189">
        <f t="shared" ca="1" si="15"/>
        <v>1</v>
      </c>
      <c r="L189" t="b">
        <f t="shared" ca="1" si="16"/>
        <v>1</v>
      </c>
      <c r="M189" t="str">
        <f t="shared" ca="1" si="14"/>
        <v/>
      </c>
      <c r="N189" t="str">
        <f ca="1">IF(L189,"",VLOOKUP(I189,'P NH|Score'!$A$2:$G$8,2,FALSE))</f>
        <v/>
      </c>
      <c r="O189" t="str">
        <f ca="1">IF(L189,"",VLOOKUP(J189,'Survival Rates'!$A$4:$E$123,K189+4)*N189)</f>
        <v/>
      </c>
    </row>
    <row r="190" spans="1:15" x14ac:dyDescent="0.3">
      <c r="A190">
        <f t="shared" si="17"/>
        <v>188</v>
      </c>
      <c r="B190" s="4" t="str">
        <f ca="1">_xlfn.XLOOKUP(OFFSET('Survey Data'!$B$2,A190,0),Key!A$2:A$5,Key!B$2:B$5,"")</f>
        <v/>
      </c>
      <c r="C190" s="4" t="str">
        <f ca="1">_xlfn.XLOOKUP(OFFSET('Survey Data'!$C$2,A190,0),Key!$D$2:$D$4,Key!$E$2:$E$4,"")</f>
        <v/>
      </c>
      <c r="D190" s="4" t="str">
        <f ca="1">_xlfn.XLOOKUP(OFFSET('Survey Data'!$D$2,A190,0),Key!$D$2:$D$4,Key!$E$2:$E$4,"")</f>
        <v/>
      </c>
      <c r="E190" s="4" t="str">
        <f ca="1">_xlfn.XLOOKUP(OFFSET('Survey Data'!$E$2,A190,0),Key!$D$2:$D$4,Key!$E$2:$E$4,"")</f>
        <v/>
      </c>
      <c r="F190" s="4">
        <f ca="1">OFFSET('Survey Data'!$F$2,A190,0)</f>
        <v>0</v>
      </c>
      <c r="G190" s="4" t="str">
        <f ca="1">_xlfn.XLOOKUP(OFFSET('Survey Data'!$G$2,A190,0),Key!$G$2:$G$3,Key!$H$2:$H$3,"")</f>
        <v/>
      </c>
      <c r="I190">
        <f t="shared" ca="1" si="12"/>
        <v>0</v>
      </c>
      <c r="J190">
        <f t="shared" ca="1" si="13"/>
        <v>0</v>
      </c>
      <c r="K190">
        <f t="shared" ca="1" si="15"/>
        <v>1</v>
      </c>
      <c r="L190" t="b">
        <f t="shared" ca="1" si="16"/>
        <v>1</v>
      </c>
      <c r="M190" t="str">
        <f t="shared" ca="1" si="14"/>
        <v/>
      </c>
      <c r="N190" t="str">
        <f ca="1">IF(L190,"",VLOOKUP(I190,'P NH|Score'!$A$2:$G$8,2,FALSE))</f>
        <v/>
      </c>
      <c r="O190" t="str">
        <f ca="1">IF(L190,"",VLOOKUP(J190,'Survival Rates'!$A$4:$E$123,K190+4)*N190)</f>
        <v/>
      </c>
    </row>
    <row r="191" spans="1:15" x14ac:dyDescent="0.3">
      <c r="A191">
        <f t="shared" si="17"/>
        <v>189</v>
      </c>
      <c r="B191" s="4" t="str">
        <f ca="1">_xlfn.XLOOKUP(OFFSET('Survey Data'!$B$2,A191,0),Key!A$2:A$5,Key!B$2:B$5,"")</f>
        <v/>
      </c>
      <c r="C191" s="4" t="str">
        <f ca="1">_xlfn.XLOOKUP(OFFSET('Survey Data'!$C$2,A191,0),Key!$D$2:$D$4,Key!$E$2:$E$4,"")</f>
        <v/>
      </c>
      <c r="D191" s="4" t="str">
        <f ca="1">_xlfn.XLOOKUP(OFFSET('Survey Data'!$D$2,A191,0),Key!$D$2:$D$4,Key!$E$2:$E$4,"")</f>
        <v/>
      </c>
      <c r="E191" s="4" t="str">
        <f ca="1">_xlfn.XLOOKUP(OFFSET('Survey Data'!$E$2,A191,0),Key!$D$2:$D$4,Key!$E$2:$E$4,"")</f>
        <v/>
      </c>
      <c r="F191" s="4">
        <f ca="1">OFFSET('Survey Data'!$F$2,A191,0)</f>
        <v>0</v>
      </c>
      <c r="G191" s="4" t="str">
        <f ca="1">_xlfn.XLOOKUP(OFFSET('Survey Data'!$G$2,A191,0),Key!$G$2:$G$3,Key!$H$2:$H$3,"")</f>
        <v/>
      </c>
      <c r="I191">
        <f t="shared" ca="1" si="12"/>
        <v>0</v>
      </c>
      <c r="J191">
        <f t="shared" ca="1" si="13"/>
        <v>0</v>
      </c>
      <c r="K191">
        <f t="shared" ca="1" si="15"/>
        <v>1</v>
      </c>
      <c r="L191" t="b">
        <f t="shared" ca="1" si="16"/>
        <v>1</v>
      </c>
      <c r="M191" t="str">
        <f t="shared" ca="1" si="14"/>
        <v/>
      </c>
      <c r="N191" t="str">
        <f ca="1">IF(L191,"",VLOOKUP(I191,'P NH|Score'!$A$2:$G$8,2,FALSE))</f>
        <v/>
      </c>
      <c r="O191" t="str">
        <f ca="1">IF(L191,"",VLOOKUP(J191,'Survival Rates'!$A$4:$E$123,K191+4)*N191)</f>
        <v/>
      </c>
    </row>
    <row r="192" spans="1:15" x14ac:dyDescent="0.3">
      <c r="A192">
        <f t="shared" si="17"/>
        <v>190</v>
      </c>
      <c r="B192" s="4" t="str">
        <f ca="1">_xlfn.XLOOKUP(OFFSET('Survey Data'!$B$2,A192,0),Key!A$2:A$5,Key!B$2:B$5,"")</f>
        <v/>
      </c>
      <c r="C192" s="4" t="str">
        <f ca="1">_xlfn.XLOOKUP(OFFSET('Survey Data'!$C$2,A192,0),Key!$D$2:$D$4,Key!$E$2:$E$4,"")</f>
        <v/>
      </c>
      <c r="D192" s="4" t="str">
        <f ca="1">_xlfn.XLOOKUP(OFFSET('Survey Data'!$D$2,A192,0),Key!$D$2:$D$4,Key!$E$2:$E$4,"")</f>
        <v/>
      </c>
      <c r="E192" s="4" t="str">
        <f ca="1">_xlfn.XLOOKUP(OFFSET('Survey Data'!$E$2,A192,0),Key!$D$2:$D$4,Key!$E$2:$E$4,"")</f>
        <v/>
      </c>
      <c r="F192" s="4">
        <f ca="1">OFFSET('Survey Data'!$F$2,A192,0)</f>
        <v>0</v>
      </c>
      <c r="G192" s="4" t="str">
        <f ca="1">_xlfn.XLOOKUP(OFFSET('Survey Data'!$G$2,A192,0),Key!$G$2:$G$3,Key!$H$2:$H$3,"")</f>
        <v/>
      </c>
      <c r="I192">
        <f t="shared" ca="1" si="12"/>
        <v>0</v>
      </c>
      <c r="J192">
        <f t="shared" ca="1" si="13"/>
        <v>0</v>
      </c>
      <c r="K192">
        <f t="shared" ca="1" si="15"/>
        <v>1</v>
      </c>
      <c r="L192" t="b">
        <f t="shared" ca="1" si="16"/>
        <v>1</v>
      </c>
      <c r="M192" t="str">
        <f t="shared" ca="1" si="14"/>
        <v/>
      </c>
      <c r="N192" t="str">
        <f ca="1">IF(L192,"",VLOOKUP(I192,'P NH|Score'!$A$2:$G$8,2,FALSE))</f>
        <v/>
      </c>
      <c r="O192" t="str">
        <f ca="1">IF(L192,"",VLOOKUP(J192,'Survival Rates'!$A$4:$E$123,K192+4)*N192)</f>
        <v/>
      </c>
    </row>
    <row r="193" spans="1:15" x14ac:dyDescent="0.3">
      <c r="A193">
        <f t="shared" si="17"/>
        <v>191</v>
      </c>
      <c r="B193" s="4" t="str">
        <f ca="1">_xlfn.XLOOKUP(OFFSET('Survey Data'!$B$2,A193,0),Key!A$2:A$5,Key!B$2:B$5,"")</f>
        <v/>
      </c>
      <c r="C193" s="4" t="str">
        <f ca="1">_xlfn.XLOOKUP(OFFSET('Survey Data'!$C$2,A193,0),Key!$D$2:$D$4,Key!$E$2:$E$4,"")</f>
        <v/>
      </c>
      <c r="D193" s="4" t="str">
        <f ca="1">_xlfn.XLOOKUP(OFFSET('Survey Data'!$D$2,A193,0),Key!$D$2:$D$4,Key!$E$2:$E$4,"")</f>
        <v/>
      </c>
      <c r="E193" s="4" t="str">
        <f ca="1">_xlfn.XLOOKUP(OFFSET('Survey Data'!$E$2,A193,0),Key!$D$2:$D$4,Key!$E$2:$E$4,"")</f>
        <v/>
      </c>
      <c r="F193" s="4">
        <f ca="1">OFFSET('Survey Data'!$F$2,A193,0)</f>
        <v>0</v>
      </c>
      <c r="G193" s="4" t="str">
        <f ca="1">_xlfn.XLOOKUP(OFFSET('Survey Data'!$G$2,A193,0),Key!$G$2:$G$3,Key!$H$2:$H$3,"")</f>
        <v/>
      </c>
      <c r="I193">
        <f t="shared" ca="1" si="12"/>
        <v>0</v>
      </c>
      <c r="J193">
        <f t="shared" ca="1" si="13"/>
        <v>0</v>
      </c>
      <c r="K193">
        <f t="shared" ca="1" si="15"/>
        <v>1</v>
      </c>
      <c r="L193" t="b">
        <f t="shared" ca="1" si="16"/>
        <v>1</v>
      </c>
      <c r="M193" t="str">
        <f t="shared" ca="1" si="14"/>
        <v/>
      </c>
      <c r="N193" t="str">
        <f ca="1">IF(L193,"",VLOOKUP(I193,'P NH|Score'!$A$2:$G$8,2,FALSE))</f>
        <v/>
      </c>
      <c r="O193" t="str">
        <f ca="1">IF(L193,"",VLOOKUP(J193,'Survival Rates'!$A$4:$E$123,K193+4)*N193)</f>
        <v/>
      </c>
    </row>
    <row r="194" spans="1:15" x14ac:dyDescent="0.3">
      <c r="A194">
        <f t="shared" si="17"/>
        <v>192</v>
      </c>
      <c r="B194" s="4" t="str">
        <f ca="1">_xlfn.XLOOKUP(OFFSET('Survey Data'!$B$2,A194,0),Key!A$2:A$5,Key!B$2:B$5,"")</f>
        <v/>
      </c>
      <c r="C194" s="4" t="str">
        <f ca="1">_xlfn.XLOOKUP(OFFSET('Survey Data'!$C$2,A194,0),Key!$D$2:$D$4,Key!$E$2:$E$4,"")</f>
        <v/>
      </c>
      <c r="D194" s="4" t="str">
        <f ca="1">_xlfn.XLOOKUP(OFFSET('Survey Data'!$D$2,A194,0),Key!$D$2:$D$4,Key!$E$2:$E$4,"")</f>
        <v/>
      </c>
      <c r="E194" s="4" t="str">
        <f ca="1">_xlfn.XLOOKUP(OFFSET('Survey Data'!$E$2,A194,0),Key!$D$2:$D$4,Key!$E$2:$E$4,"")</f>
        <v/>
      </c>
      <c r="F194" s="4">
        <f ca="1">OFFSET('Survey Data'!$F$2,A194,0)</f>
        <v>0</v>
      </c>
      <c r="G194" s="4" t="str">
        <f ca="1">_xlfn.XLOOKUP(OFFSET('Survey Data'!$G$2,A194,0),Key!$G$2:$G$3,Key!$H$2:$H$3,"")</f>
        <v/>
      </c>
      <c r="I194">
        <f t="shared" ca="1" si="12"/>
        <v>0</v>
      </c>
      <c r="J194">
        <f t="shared" ca="1" si="13"/>
        <v>0</v>
      </c>
      <c r="K194">
        <f t="shared" ca="1" si="15"/>
        <v>1</v>
      </c>
      <c r="L194" t="b">
        <f t="shared" ca="1" si="16"/>
        <v>1</v>
      </c>
      <c r="M194" t="str">
        <f t="shared" ca="1" si="14"/>
        <v/>
      </c>
      <c r="N194" t="str">
        <f ca="1">IF(L194,"",VLOOKUP(I194,'P NH|Score'!$A$2:$G$8,2,FALSE))</f>
        <v/>
      </c>
      <c r="O194" t="str">
        <f ca="1">IF(L194,"",VLOOKUP(J194,'Survival Rates'!$A$4:$E$123,K194+4)*N194)</f>
        <v/>
      </c>
    </row>
    <row r="195" spans="1:15" x14ac:dyDescent="0.3">
      <c r="A195">
        <f t="shared" si="17"/>
        <v>193</v>
      </c>
      <c r="B195" s="4" t="str">
        <f ca="1">_xlfn.XLOOKUP(OFFSET('Survey Data'!$B$2,A195,0),Key!A$2:A$5,Key!B$2:B$5,"")</f>
        <v/>
      </c>
      <c r="C195" s="4" t="str">
        <f ca="1">_xlfn.XLOOKUP(OFFSET('Survey Data'!$C$2,A195,0),Key!$D$2:$D$4,Key!$E$2:$E$4,"")</f>
        <v/>
      </c>
      <c r="D195" s="4" t="str">
        <f ca="1">_xlfn.XLOOKUP(OFFSET('Survey Data'!$D$2,A195,0),Key!$D$2:$D$4,Key!$E$2:$E$4,"")</f>
        <v/>
      </c>
      <c r="E195" s="4" t="str">
        <f ca="1">_xlfn.XLOOKUP(OFFSET('Survey Data'!$E$2,A195,0),Key!$D$2:$D$4,Key!$E$2:$E$4,"")</f>
        <v/>
      </c>
      <c r="F195" s="4">
        <f ca="1">OFFSET('Survey Data'!$F$2,A195,0)</f>
        <v>0</v>
      </c>
      <c r="G195" s="4" t="str">
        <f ca="1">_xlfn.XLOOKUP(OFFSET('Survey Data'!$G$2,A195,0),Key!$G$2:$G$3,Key!$H$2:$H$3,"")</f>
        <v/>
      </c>
      <c r="I195">
        <f t="shared" ref="I195:I258" ca="1" si="18">SUM(C195:E195)</f>
        <v>0</v>
      </c>
      <c r="J195">
        <f t="shared" ref="J195:J258" ca="1" si="19">IF(OR(F195="",F195="."),0,F195)</f>
        <v>0</v>
      </c>
      <c r="K195">
        <f t="shared" ca="1" si="15"/>
        <v>1</v>
      </c>
      <c r="L195" t="b">
        <f t="shared" ca="1" si="16"/>
        <v>1</v>
      </c>
      <c r="M195" t="str">
        <f t="shared" ref="M195:M258" ca="1" si="20">IF(NOT(L195),IF(I195&gt;5,1,0),"")</f>
        <v/>
      </c>
      <c r="N195" t="str">
        <f ca="1">IF(L195,"",VLOOKUP(I195,'P NH|Score'!$A$2:$G$8,2,FALSE))</f>
        <v/>
      </c>
      <c r="O195" t="str">
        <f ca="1">IF(L195,"",VLOOKUP(J195,'Survival Rates'!$A$4:$E$123,K195+4)*N195)</f>
        <v/>
      </c>
    </row>
    <row r="196" spans="1:15" x14ac:dyDescent="0.3">
      <c r="A196">
        <f t="shared" si="17"/>
        <v>194</v>
      </c>
      <c r="B196" s="4" t="str">
        <f ca="1">_xlfn.XLOOKUP(OFFSET('Survey Data'!$B$2,A196,0),Key!A$2:A$5,Key!B$2:B$5,"")</f>
        <v/>
      </c>
      <c r="C196" s="4" t="str">
        <f ca="1">_xlfn.XLOOKUP(OFFSET('Survey Data'!$C$2,A196,0),Key!$D$2:$D$4,Key!$E$2:$E$4,"")</f>
        <v/>
      </c>
      <c r="D196" s="4" t="str">
        <f ca="1">_xlfn.XLOOKUP(OFFSET('Survey Data'!$D$2,A196,0),Key!$D$2:$D$4,Key!$E$2:$E$4,"")</f>
        <v/>
      </c>
      <c r="E196" s="4" t="str">
        <f ca="1">_xlfn.XLOOKUP(OFFSET('Survey Data'!$E$2,A196,0),Key!$D$2:$D$4,Key!$E$2:$E$4,"")</f>
        <v/>
      </c>
      <c r="F196" s="4">
        <f ca="1">OFFSET('Survey Data'!$F$2,A196,0)</f>
        <v>0</v>
      </c>
      <c r="G196" s="4" t="str">
        <f ca="1">_xlfn.XLOOKUP(OFFSET('Survey Data'!$G$2,A196,0),Key!$G$2:$G$3,Key!$H$2:$H$3,"")</f>
        <v/>
      </c>
      <c r="I196">
        <f t="shared" ca="1" si="18"/>
        <v>0</v>
      </c>
      <c r="J196">
        <f t="shared" ca="1" si="19"/>
        <v>0</v>
      </c>
      <c r="K196">
        <f t="shared" ref="K196:K259" ca="1" si="21">IF(G196="",1,G196)</f>
        <v>1</v>
      </c>
      <c r="L196" t="b">
        <f t="shared" ref="L196:L259" ca="1" si="22">OR(B196="",B196=".",I196&lt;3,I196&gt;9,J196&lt;51,J196&gt;117)</f>
        <v>1</v>
      </c>
      <c r="M196" t="str">
        <f t="shared" ca="1" si="20"/>
        <v/>
      </c>
      <c r="N196" t="str">
        <f ca="1">IF(L196,"",VLOOKUP(I196,'P NH|Score'!$A$2:$G$8,2,FALSE))</f>
        <v/>
      </c>
      <c r="O196" t="str">
        <f ca="1">IF(L196,"",VLOOKUP(J196,'Survival Rates'!$A$4:$E$123,K196+4)*N196)</f>
        <v/>
      </c>
    </row>
    <row r="197" spans="1:15" x14ac:dyDescent="0.3">
      <c r="A197">
        <f t="shared" ref="A197:A260" si="23">A196+1</f>
        <v>195</v>
      </c>
      <c r="B197" s="4" t="str">
        <f ca="1">_xlfn.XLOOKUP(OFFSET('Survey Data'!$B$2,A197,0),Key!A$2:A$5,Key!B$2:B$5,"")</f>
        <v/>
      </c>
      <c r="C197" s="4" t="str">
        <f ca="1">_xlfn.XLOOKUP(OFFSET('Survey Data'!$C$2,A197,0),Key!$D$2:$D$4,Key!$E$2:$E$4,"")</f>
        <v/>
      </c>
      <c r="D197" s="4" t="str">
        <f ca="1">_xlfn.XLOOKUP(OFFSET('Survey Data'!$D$2,A197,0),Key!$D$2:$D$4,Key!$E$2:$E$4,"")</f>
        <v/>
      </c>
      <c r="E197" s="4" t="str">
        <f ca="1">_xlfn.XLOOKUP(OFFSET('Survey Data'!$E$2,A197,0),Key!$D$2:$D$4,Key!$E$2:$E$4,"")</f>
        <v/>
      </c>
      <c r="F197" s="4">
        <f ca="1">OFFSET('Survey Data'!$F$2,A197,0)</f>
        <v>0</v>
      </c>
      <c r="G197" s="4" t="str">
        <f ca="1">_xlfn.XLOOKUP(OFFSET('Survey Data'!$G$2,A197,0),Key!$G$2:$G$3,Key!$H$2:$H$3,"")</f>
        <v/>
      </c>
      <c r="I197">
        <f t="shared" ca="1" si="18"/>
        <v>0</v>
      </c>
      <c r="J197">
        <f t="shared" ca="1" si="19"/>
        <v>0</v>
      </c>
      <c r="K197">
        <f t="shared" ca="1" si="21"/>
        <v>1</v>
      </c>
      <c r="L197" t="b">
        <f t="shared" ca="1" si="22"/>
        <v>1</v>
      </c>
      <c r="M197" t="str">
        <f t="shared" ca="1" si="20"/>
        <v/>
      </c>
      <c r="N197" t="str">
        <f ca="1">IF(L197,"",VLOOKUP(I197,'P NH|Score'!$A$2:$G$8,2,FALSE))</f>
        <v/>
      </c>
      <c r="O197" t="str">
        <f ca="1">IF(L197,"",VLOOKUP(J197,'Survival Rates'!$A$4:$E$123,K197+4)*N197)</f>
        <v/>
      </c>
    </row>
    <row r="198" spans="1:15" x14ac:dyDescent="0.3">
      <c r="A198">
        <f t="shared" si="23"/>
        <v>196</v>
      </c>
      <c r="B198" s="4" t="str">
        <f ca="1">_xlfn.XLOOKUP(OFFSET('Survey Data'!$B$2,A198,0),Key!A$2:A$5,Key!B$2:B$5,"")</f>
        <v/>
      </c>
      <c r="C198" s="4" t="str">
        <f ca="1">_xlfn.XLOOKUP(OFFSET('Survey Data'!$C$2,A198,0),Key!$D$2:$D$4,Key!$E$2:$E$4,"")</f>
        <v/>
      </c>
      <c r="D198" s="4" t="str">
        <f ca="1">_xlfn.XLOOKUP(OFFSET('Survey Data'!$D$2,A198,0),Key!$D$2:$D$4,Key!$E$2:$E$4,"")</f>
        <v/>
      </c>
      <c r="E198" s="4" t="str">
        <f ca="1">_xlfn.XLOOKUP(OFFSET('Survey Data'!$E$2,A198,0),Key!$D$2:$D$4,Key!$E$2:$E$4,"")</f>
        <v/>
      </c>
      <c r="F198" s="4">
        <f ca="1">OFFSET('Survey Data'!$F$2,A198,0)</f>
        <v>0</v>
      </c>
      <c r="G198" s="4" t="str">
        <f ca="1">_xlfn.XLOOKUP(OFFSET('Survey Data'!$G$2,A198,0),Key!$G$2:$G$3,Key!$H$2:$H$3,"")</f>
        <v/>
      </c>
      <c r="I198">
        <f t="shared" ca="1" si="18"/>
        <v>0</v>
      </c>
      <c r="J198">
        <f t="shared" ca="1" si="19"/>
        <v>0</v>
      </c>
      <c r="K198">
        <f t="shared" ca="1" si="21"/>
        <v>1</v>
      </c>
      <c r="L198" t="b">
        <f t="shared" ca="1" si="22"/>
        <v>1</v>
      </c>
      <c r="M198" t="str">
        <f t="shared" ca="1" si="20"/>
        <v/>
      </c>
      <c r="N198" t="str">
        <f ca="1">IF(L198,"",VLOOKUP(I198,'P NH|Score'!$A$2:$G$8,2,FALSE))</f>
        <v/>
      </c>
      <c r="O198" t="str">
        <f ca="1">IF(L198,"",VLOOKUP(J198,'Survival Rates'!$A$4:$E$123,K198+4)*N198)</f>
        <v/>
      </c>
    </row>
    <row r="199" spans="1:15" x14ac:dyDescent="0.3">
      <c r="A199">
        <f t="shared" si="23"/>
        <v>197</v>
      </c>
      <c r="B199" s="4" t="str">
        <f ca="1">_xlfn.XLOOKUP(OFFSET('Survey Data'!$B$2,A199,0),Key!A$2:A$5,Key!B$2:B$5,"")</f>
        <v/>
      </c>
      <c r="C199" s="4" t="str">
        <f ca="1">_xlfn.XLOOKUP(OFFSET('Survey Data'!$C$2,A199,0),Key!$D$2:$D$4,Key!$E$2:$E$4,"")</f>
        <v/>
      </c>
      <c r="D199" s="4" t="str">
        <f ca="1">_xlfn.XLOOKUP(OFFSET('Survey Data'!$D$2,A199,0),Key!$D$2:$D$4,Key!$E$2:$E$4,"")</f>
        <v/>
      </c>
      <c r="E199" s="4" t="str">
        <f ca="1">_xlfn.XLOOKUP(OFFSET('Survey Data'!$E$2,A199,0),Key!$D$2:$D$4,Key!$E$2:$E$4,"")</f>
        <v/>
      </c>
      <c r="F199" s="4">
        <f ca="1">OFFSET('Survey Data'!$F$2,A199,0)</f>
        <v>0</v>
      </c>
      <c r="G199" s="4" t="str">
        <f ca="1">_xlfn.XLOOKUP(OFFSET('Survey Data'!$G$2,A199,0),Key!$G$2:$G$3,Key!$H$2:$H$3,"")</f>
        <v/>
      </c>
      <c r="I199">
        <f t="shared" ca="1" si="18"/>
        <v>0</v>
      </c>
      <c r="J199">
        <f t="shared" ca="1" si="19"/>
        <v>0</v>
      </c>
      <c r="K199">
        <f t="shared" ca="1" si="21"/>
        <v>1</v>
      </c>
      <c r="L199" t="b">
        <f t="shared" ca="1" si="22"/>
        <v>1</v>
      </c>
      <c r="M199" t="str">
        <f t="shared" ca="1" si="20"/>
        <v/>
      </c>
      <c r="N199" t="str">
        <f ca="1">IF(L199,"",VLOOKUP(I199,'P NH|Score'!$A$2:$G$8,2,FALSE))</f>
        <v/>
      </c>
      <c r="O199" t="str">
        <f ca="1">IF(L199,"",VLOOKUP(J199,'Survival Rates'!$A$4:$E$123,K199+4)*N199)</f>
        <v/>
      </c>
    </row>
    <row r="200" spans="1:15" x14ac:dyDescent="0.3">
      <c r="A200">
        <f t="shared" si="23"/>
        <v>198</v>
      </c>
      <c r="B200" s="4" t="str">
        <f ca="1">_xlfn.XLOOKUP(OFFSET('Survey Data'!$B$2,A200,0),Key!A$2:A$5,Key!B$2:B$5,"")</f>
        <v/>
      </c>
      <c r="C200" s="4" t="str">
        <f ca="1">_xlfn.XLOOKUP(OFFSET('Survey Data'!$C$2,A200,0),Key!$D$2:$D$4,Key!$E$2:$E$4,"")</f>
        <v/>
      </c>
      <c r="D200" s="4" t="str">
        <f ca="1">_xlfn.XLOOKUP(OFFSET('Survey Data'!$D$2,A200,0),Key!$D$2:$D$4,Key!$E$2:$E$4,"")</f>
        <v/>
      </c>
      <c r="E200" s="4" t="str">
        <f ca="1">_xlfn.XLOOKUP(OFFSET('Survey Data'!$E$2,A200,0),Key!$D$2:$D$4,Key!$E$2:$E$4,"")</f>
        <v/>
      </c>
      <c r="F200" s="4">
        <f ca="1">OFFSET('Survey Data'!$F$2,A200,0)</f>
        <v>0</v>
      </c>
      <c r="G200" s="4" t="str">
        <f ca="1">_xlfn.XLOOKUP(OFFSET('Survey Data'!$G$2,A200,0),Key!$G$2:$G$3,Key!$H$2:$H$3,"")</f>
        <v/>
      </c>
      <c r="I200">
        <f t="shared" ca="1" si="18"/>
        <v>0</v>
      </c>
      <c r="J200">
        <f t="shared" ca="1" si="19"/>
        <v>0</v>
      </c>
      <c r="K200">
        <f t="shared" ca="1" si="21"/>
        <v>1</v>
      </c>
      <c r="L200" t="b">
        <f t="shared" ca="1" si="22"/>
        <v>1</v>
      </c>
      <c r="M200" t="str">
        <f t="shared" ca="1" si="20"/>
        <v/>
      </c>
      <c r="N200" t="str">
        <f ca="1">IF(L200,"",VLOOKUP(I200,'P NH|Score'!$A$2:$G$8,2,FALSE))</f>
        <v/>
      </c>
      <c r="O200" t="str">
        <f ca="1">IF(L200,"",VLOOKUP(J200,'Survival Rates'!$A$4:$E$123,K200+4)*N200)</f>
        <v/>
      </c>
    </row>
    <row r="201" spans="1:15" x14ac:dyDescent="0.3">
      <c r="A201">
        <f t="shared" si="23"/>
        <v>199</v>
      </c>
      <c r="B201" s="4" t="str">
        <f ca="1">_xlfn.XLOOKUP(OFFSET('Survey Data'!$B$2,A201,0),Key!A$2:A$5,Key!B$2:B$5,"")</f>
        <v/>
      </c>
      <c r="C201" s="4" t="str">
        <f ca="1">_xlfn.XLOOKUP(OFFSET('Survey Data'!$C$2,A201,0),Key!$D$2:$D$4,Key!$E$2:$E$4,"")</f>
        <v/>
      </c>
      <c r="D201" s="4" t="str">
        <f ca="1">_xlfn.XLOOKUP(OFFSET('Survey Data'!$D$2,A201,0),Key!$D$2:$D$4,Key!$E$2:$E$4,"")</f>
        <v/>
      </c>
      <c r="E201" s="4" t="str">
        <f ca="1">_xlfn.XLOOKUP(OFFSET('Survey Data'!$E$2,A201,0),Key!$D$2:$D$4,Key!$E$2:$E$4,"")</f>
        <v/>
      </c>
      <c r="F201" s="4">
        <f ca="1">OFFSET('Survey Data'!$F$2,A201,0)</f>
        <v>0</v>
      </c>
      <c r="G201" s="4" t="str">
        <f ca="1">_xlfn.XLOOKUP(OFFSET('Survey Data'!$G$2,A201,0),Key!$G$2:$G$3,Key!$H$2:$H$3,"")</f>
        <v/>
      </c>
      <c r="I201">
        <f t="shared" ca="1" si="18"/>
        <v>0</v>
      </c>
      <c r="J201">
        <f t="shared" ca="1" si="19"/>
        <v>0</v>
      </c>
      <c r="K201">
        <f t="shared" ca="1" si="21"/>
        <v>1</v>
      </c>
      <c r="L201" t="b">
        <f t="shared" ca="1" si="22"/>
        <v>1</v>
      </c>
      <c r="M201" t="str">
        <f t="shared" ca="1" si="20"/>
        <v/>
      </c>
      <c r="N201" t="str">
        <f ca="1">IF(L201,"",VLOOKUP(I201,'P NH|Score'!$A$2:$G$8,2,FALSE))</f>
        <v/>
      </c>
      <c r="O201" t="str">
        <f ca="1">IF(L201,"",VLOOKUP(J201,'Survival Rates'!$A$4:$E$123,K201+4)*N201)</f>
        <v/>
      </c>
    </row>
    <row r="202" spans="1:15" x14ac:dyDescent="0.3">
      <c r="A202">
        <f t="shared" si="23"/>
        <v>200</v>
      </c>
      <c r="B202" s="4" t="str">
        <f ca="1">_xlfn.XLOOKUP(OFFSET('Survey Data'!$B$2,A202,0),Key!A$2:A$5,Key!B$2:B$5,"")</f>
        <v/>
      </c>
      <c r="C202" s="4" t="str">
        <f ca="1">_xlfn.XLOOKUP(OFFSET('Survey Data'!$C$2,A202,0),Key!$D$2:$D$4,Key!$E$2:$E$4,"")</f>
        <v/>
      </c>
      <c r="D202" s="4" t="str">
        <f ca="1">_xlfn.XLOOKUP(OFFSET('Survey Data'!$D$2,A202,0),Key!$D$2:$D$4,Key!$E$2:$E$4,"")</f>
        <v/>
      </c>
      <c r="E202" s="4" t="str">
        <f ca="1">_xlfn.XLOOKUP(OFFSET('Survey Data'!$E$2,A202,0),Key!$D$2:$D$4,Key!$E$2:$E$4,"")</f>
        <v/>
      </c>
      <c r="F202" s="4">
        <f ca="1">OFFSET('Survey Data'!$F$2,A202,0)</f>
        <v>0</v>
      </c>
      <c r="G202" s="4" t="str">
        <f ca="1">_xlfn.XLOOKUP(OFFSET('Survey Data'!$G$2,A202,0),Key!$G$2:$G$3,Key!$H$2:$H$3,"")</f>
        <v/>
      </c>
      <c r="I202">
        <f t="shared" ca="1" si="18"/>
        <v>0</v>
      </c>
      <c r="J202">
        <f t="shared" ca="1" si="19"/>
        <v>0</v>
      </c>
      <c r="K202">
        <f t="shared" ca="1" si="21"/>
        <v>1</v>
      </c>
      <c r="L202" t="b">
        <f t="shared" ca="1" si="22"/>
        <v>1</v>
      </c>
      <c r="M202" t="str">
        <f t="shared" ca="1" si="20"/>
        <v/>
      </c>
      <c r="N202" t="str">
        <f ca="1">IF(L202,"",VLOOKUP(I202,'P NH|Score'!$A$2:$G$8,2,FALSE))</f>
        <v/>
      </c>
      <c r="O202" t="str">
        <f ca="1">IF(L202,"",VLOOKUP(J202,'Survival Rates'!$A$4:$E$123,K202+4)*N202)</f>
        <v/>
      </c>
    </row>
    <row r="203" spans="1:15" x14ac:dyDescent="0.3">
      <c r="A203">
        <f t="shared" si="23"/>
        <v>201</v>
      </c>
      <c r="B203" s="4" t="str">
        <f ca="1">_xlfn.XLOOKUP(OFFSET('Survey Data'!$B$2,A203,0),Key!A$2:A$5,Key!B$2:B$5,"")</f>
        <v/>
      </c>
      <c r="C203" s="4" t="str">
        <f ca="1">_xlfn.XLOOKUP(OFFSET('Survey Data'!$C$2,A203,0),Key!$D$2:$D$4,Key!$E$2:$E$4,"")</f>
        <v/>
      </c>
      <c r="D203" s="4" t="str">
        <f ca="1">_xlfn.XLOOKUP(OFFSET('Survey Data'!$D$2,A203,0),Key!$D$2:$D$4,Key!$E$2:$E$4,"")</f>
        <v/>
      </c>
      <c r="E203" s="4" t="str">
        <f ca="1">_xlfn.XLOOKUP(OFFSET('Survey Data'!$E$2,A203,0),Key!$D$2:$D$4,Key!$E$2:$E$4,"")</f>
        <v/>
      </c>
      <c r="F203" s="4">
        <f ca="1">OFFSET('Survey Data'!$F$2,A203,0)</f>
        <v>0</v>
      </c>
      <c r="G203" s="4" t="str">
        <f ca="1">_xlfn.XLOOKUP(OFFSET('Survey Data'!$G$2,A203,0),Key!$G$2:$G$3,Key!$H$2:$H$3,"")</f>
        <v/>
      </c>
      <c r="I203">
        <f t="shared" ca="1" si="18"/>
        <v>0</v>
      </c>
      <c r="J203">
        <f t="shared" ca="1" si="19"/>
        <v>0</v>
      </c>
      <c r="K203">
        <f t="shared" ca="1" si="21"/>
        <v>1</v>
      </c>
      <c r="L203" t="b">
        <f t="shared" ca="1" si="22"/>
        <v>1</v>
      </c>
      <c r="M203" t="str">
        <f t="shared" ca="1" si="20"/>
        <v/>
      </c>
      <c r="N203" t="str">
        <f ca="1">IF(L203,"",VLOOKUP(I203,'P NH|Score'!$A$2:$G$8,2,FALSE))</f>
        <v/>
      </c>
      <c r="O203" t="str">
        <f ca="1">IF(L203,"",VLOOKUP(J203,'Survival Rates'!$A$4:$E$123,K203+4)*N203)</f>
        <v/>
      </c>
    </row>
    <row r="204" spans="1:15" x14ac:dyDescent="0.3">
      <c r="A204">
        <f t="shared" si="23"/>
        <v>202</v>
      </c>
      <c r="B204" s="4" t="str">
        <f ca="1">_xlfn.XLOOKUP(OFFSET('Survey Data'!$B$2,A204,0),Key!A$2:A$5,Key!B$2:B$5,"")</f>
        <v/>
      </c>
      <c r="C204" s="4" t="str">
        <f ca="1">_xlfn.XLOOKUP(OFFSET('Survey Data'!$C$2,A204,0),Key!$D$2:$D$4,Key!$E$2:$E$4,"")</f>
        <v/>
      </c>
      <c r="D204" s="4" t="str">
        <f ca="1">_xlfn.XLOOKUP(OFFSET('Survey Data'!$D$2,A204,0),Key!$D$2:$D$4,Key!$E$2:$E$4,"")</f>
        <v/>
      </c>
      <c r="E204" s="4" t="str">
        <f ca="1">_xlfn.XLOOKUP(OFFSET('Survey Data'!$E$2,A204,0),Key!$D$2:$D$4,Key!$E$2:$E$4,"")</f>
        <v/>
      </c>
      <c r="F204" s="4">
        <f ca="1">OFFSET('Survey Data'!$F$2,A204,0)</f>
        <v>0</v>
      </c>
      <c r="G204" s="4" t="str">
        <f ca="1">_xlfn.XLOOKUP(OFFSET('Survey Data'!$G$2,A204,0),Key!$G$2:$G$3,Key!$H$2:$H$3,"")</f>
        <v/>
      </c>
      <c r="I204">
        <f t="shared" ca="1" si="18"/>
        <v>0</v>
      </c>
      <c r="J204">
        <f t="shared" ca="1" si="19"/>
        <v>0</v>
      </c>
      <c r="K204">
        <f t="shared" ca="1" si="21"/>
        <v>1</v>
      </c>
      <c r="L204" t="b">
        <f t="shared" ca="1" si="22"/>
        <v>1</v>
      </c>
      <c r="M204" t="str">
        <f t="shared" ca="1" si="20"/>
        <v/>
      </c>
      <c r="N204" t="str">
        <f ca="1">IF(L204,"",VLOOKUP(I204,'P NH|Score'!$A$2:$G$8,2,FALSE))</f>
        <v/>
      </c>
      <c r="O204" t="str">
        <f ca="1">IF(L204,"",VLOOKUP(J204,'Survival Rates'!$A$4:$E$123,K204+4)*N204)</f>
        <v/>
      </c>
    </row>
    <row r="205" spans="1:15" x14ac:dyDescent="0.3">
      <c r="A205">
        <f t="shared" si="23"/>
        <v>203</v>
      </c>
      <c r="B205" s="4" t="str">
        <f ca="1">_xlfn.XLOOKUP(OFFSET('Survey Data'!$B$2,A205,0),Key!A$2:A$5,Key!B$2:B$5,"")</f>
        <v/>
      </c>
      <c r="C205" s="4" t="str">
        <f ca="1">_xlfn.XLOOKUP(OFFSET('Survey Data'!$C$2,A205,0),Key!$D$2:$D$4,Key!$E$2:$E$4,"")</f>
        <v/>
      </c>
      <c r="D205" s="4" t="str">
        <f ca="1">_xlfn.XLOOKUP(OFFSET('Survey Data'!$D$2,A205,0),Key!$D$2:$D$4,Key!$E$2:$E$4,"")</f>
        <v/>
      </c>
      <c r="E205" s="4" t="str">
        <f ca="1">_xlfn.XLOOKUP(OFFSET('Survey Data'!$E$2,A205,0),Key!$D$2:$D$4,Key!$E$2:$E$4,"")</f>
        <v/>
      </c>
      <c r="F205" s="4">
        <f ca="1">OFFSET('Survey Data'!$F$2,A205,0)</f>
        <v>0</v>
      </c>
      <c r="G205" s="4" t="str">
        <f ca="1">_xlfn.XLOOKUP(OFFSET('Survey Data'!$G$2,A205,0),Key!$G$2:$G$3,Key!$H$2:$H$3,"")</f>
        <v/>
      </c>
      <c r="I205">
        <f t="shared" ca="1" si="18"/>
        <v>0</v>
      </c>
      <c r="J205">
        <f t="shared" ca="1" si="19"/>
        <v>0</v>
      </c>
      <c r="K205">
        <f t="shared" ca="1" si="21"/>
        <v>1</v>
      </c>
      <c r="L205" t="b">
        <f t="shared" ca="1" si="22"/>
        <v>1</v>
      </c>
      <c r="M205" t="str">
        <f t="shared" ca="1" si="20"/>
        <v/>
      </c>
      <c r="N205" t="str">
        <f ca="1">IF(L205,"",VLOOKUP(I205,'P NH|Score'!$A$2:$G$8,2,FALSE))</f>
        <v/>
      </c>
      <c r="O205" t="str">
        <f ca="1">IF(L205,"",VLOOKUP(J205,'Survival Rates'!$A$4:$E$123,K205+4)*N205)</f>
        <v/>
      </c>
    </row>
    <row r="206" spans="1:15" x14ac:dyDescent="0.3">
      <c r="A206">
        <f t="shared" si="23"/>
        <v>204</v>
      </c>
      <c r="B206" s="4" t="str">
        <f ca="1">_xlfn.XLOOKUP(OFFSET('Survey Data'!$B$2,A206,0),Key!A$2:A$5,Key!B$2:B$5,"")</f>
        <v/>
      </c>
      <c r="C206" s="4" t="str">
        <f ca="1">_xlfn.XLOOKUP(OFFSET('Survey Data'!$C$2,A206,0),Key!$D$2:$D$4,Key!$E$2:$E$4,"")</f>
        <v/>
      </c>
      <c r="D206" s="4" t="str">
        <f ca="1">_xlfn.XLOOKUP(OFFSET('Survey Data'!$D$2,A206,0),Key!$D$2:$D$4,Key!$E$2:$E$4,"")</f>
        <v/>
      </c>
      <c r="E206" s="4" t="str">
        <f ca="1">_xlfn.XLOOKUP(OFFSET('Survey Data'!$E$2,A206,0),Key!$D$2:$D$4,Key!$E$2:$E$4,"")</f>
        <v/>
      </c>
      <c r="F206" s="4">
        <f ca="1">OFFSET('Survey Data'!$F$2,A206,0)</f>
        <v>0</v>
      </c>
      <c r="G206" s="4" t="str">
        <f ca="1">_xlfn.XLOOKUP(OFFSET('Survey Data'!$G$2,A206,0),Key!$G$2:$G$3,Key!$H$2:$H$3,"")</f>
        <v/>
      </c>
      <c r="I206">
        <f t="shared" ca="1" si="18"/>
        <v>0</v>
      </c>
      <c r="J206">
        <f t="shared" ca="1" si="19"/>
        <v>0</v>
      </c>
      <c r="K206">
        <f t="shared" ca="1" si="21"/>
        <v>1</v>
      </c>
      <c r="L206" t="b">
        <f t="shared" ca="1" si="22"/>
        <v>1</v>
      </c>
      <c r="M206" t="str">
        <f t="shared" ca="1" si="20"/>
        <v/>
      </c>
      <c r="N206" t="str">
        <f ca="1">IF(L206,"",VLOOKUP(I206,'P NH|Score'!$A$2:$G$8,2,FALSE))</f>
        <v/>
      </c>
      <c r="O206" t="str">
        <f ca="1">IF(L206,"",VLOOKUP(J206,'Survival Rates'!$A$4:$E$123,K206+4)*N206)</f>
        <v/>
      </c>
    </row>
    <row r="207" spans="1:15" x14ac:dyDescent="0.3">
      <c r="A207">
        <f t="shared" si="23"/>
        <v>205</v>
      </c>
      <c r="B207" s="4" t="str">
        <f ca="1">_xlfn.XLOOKUP(OFFSET('Survey Data'!$B$2,A207,0),Key!A$2:A$5,Key!B$2:B$5,"")</f>
        <v/>
      </c>
      <c r="C207" s="4" t="str">
        <f ca="1">_xlfn.XLOOKUP(OFFSET('Survey Data'!$C$2,A207,0),Key!$D$2:$D$4,Key!$E$2:$E$4,"")</f>
        <v/>
      </c>
      <c r="D207" s="4" t="str">
        <f ca="1">_xlfn.XLOOKUP(OFFSET('Survey Data'!$D$2,A207,0),Key!$D$2:$D$4,Key!$E$2:$E$4,"")</f>
        <v/>
      </c>
      <c r="E207" s="4" t="str">
        <f ca="1">_xlfn.XLOOKUP(OFFSET('Survey Data'!$E$2,A207,0),Key!$D$2:$D$4,Key!$E$2:$E$4,"")</f>
        <v/>
      </c>
      <c r="F207" s="4">
        <f ca="1">OFFSET('Survey Data'!$F$2,A207,0)</f>
        <v>0</v>
      </c>
      <c r="G207" s="4" t="str">
        <f ca="1">_xlfn.XLOOKUP(OFFSET('Survey Data'!$G$2,A207,0),Key!$G$2:$G$3,Key!$H$2:$H$3,"")</f>
        <v/>
      </c>
      <c r="I207">
        <f t="shared" ca="1" si="18"/>
        <v>0</v>
      </c>
      <c r="J207">
        <f t="shared" ca="1" si="19"/>
        <v>0</v>
      </c>
      <c r="K207">
        <f t="shared" ca="1" si="21"/>
        <v>1</v>
      </c>
      <c r="L207" t="b">
        <f t="shared" ca="1" si="22"/>
        <v>1</v>
      </c>
      <c r="M207" t="str">
        <f t="shared" ca="1" si="20"/>
        <v/>
      </c>
      <c r="N207" t="str">
        <f ca="1">IF(L207,"",VLOOKUP(I207,'P NH|Score'!$A$2:$G$8,2,FALSE))</f>
        <v/>
      </c>
      <c r="O207" t="str">
        <f ca="1">IF(L207,"",VLOOKUP(J207,'Survival Rates'!$A$4:$E$123,K207+4)*N207)</f>
        <v/>
      </c>
    </row>
    <row r="208" spans="1:15" x14ac:dyDescent="0.3">
      <c r="A208">
        <f t="shared" si="23"/>
        <v>206</v>
      </c>
      <c r="B208" s="4" t="str">
        <f ca="1">_xlfn.XLOOKUP(OFFSET('Survey Data'!$B$2,A208,0),Key!A$2:A$5,Key!B$2:B$5,"")</f>
        <v/>
      </c>
      <c r="C208" s="4" t="str">
        <f ca="1">_xlfn.XLOOKUP(OFFSET('Survey Data'!$C$2,A208,0),Key!$D$2:$D$4,Key!$E$2:$E$4,"")</f>
        <v/>
      </c>
      <c r="D208" s="4" t="str">
        <f ca="1">_xlfn.XLOOKUP(OFFSET('Survey Data'!$D$2,A208,0),Key!$D$2:$D$4,Key!$E$2:$E$4,"")</f>
        <v/>
      </c>
      <c r="E208" s="4" t="str">
        <f ca="1">_xlfn.XLOOKUP(OFFSET('Survey Data'!$E$2,A208,0),Key!$D$2:$D$4,Key!$E$2:$E$4,"")</f>
        <v/>
      </c>
      <c r="F208" s="4">
        <f ca="1">OFFSET('Survey Data'!$F$2,A208,0)</f>
        <v>0</v>
      </c>
      <c r="G208" s="4" t="str">
        <f ca="1">_xlfn.XLOOKUP(OFFSET('Survey Data'!$G$2,A208,0),Key!$G$2:$G$3,Key!$H$2:$H$3,"")</f>
        <v/>
      </c>
      <c r="I208">
        <f t="shared" ca="1" si="18"/>
        <v>0</v>
      </c>
      <c r="J208">
        <f t="shared" ca="1" si="19"/>
        <v>0</v>
      </c>
      <c r="K208">
        <f t="shared" ca="1" si="21"/>
        <v>1</v>
      </c>
      <c r="L208" t="b">
        <f t="shared" ca="1" si="22"/>
        <v>1</v>
      </c>
      <c r="M208" t="str">
        <f t="shared" ca="1" si="20"/>
        <v/>
      </c>
      <c r="N208" t="str">
        <f ca="1">IF(L208,"",VLOOKUP(I208,'P NH|Score'!$A$2:$G$8,2,FALSE))</f>
        <v/>
      </c>
      <c r="O208" t="str">
        <f ca="1">IF(L208,"",VLOOKUP(J208,'Survival Rates'!$A$4:$E$123,K208+4)*N208)</f>
        <v/>
      </c>
    </row>
    <row r="209" spans="1:15" x14ac:dyDescent="0.3">
      <c r="A209">
        <f t="shared" si="23"/>
        <v>207</v>
      </c>
      <c r="B209" s="4" t="str">
        <f ca="1">_xlfn.XLOOKUP(OFFSET('Survey Data'!$B$2,A209,0),Key!A$2:A$5,Key!B$2:B$5,"")</f>
        <v/>
      </c>
      <c r="C209" s="4" t="str">
        <f ca="1">_xlfn.XLOOKUP(OFFSET('Survey Data'!$C$2,A209,0),Key!$D$2:$D$4,Key!$E$2:$E$4,"")</f>
        <v/>
      </c>
      <c r="D209" s="4" t="str">
        <f ca="1">_xlfn.XLOOKUP(OFFSET('Survey Data'!$D$2,A209,0),Key!$D$2:$D$4,Key!$E$2:$E$4,"")</f>
        <v/>
      </c>
      <c r="E209" s="4" t="str">
        <f ca="1">_xlfn.XLOOKUP(OFFSET('Survey Data'!$E$2,A209,0),Key!$D$2:$D$4,Key!$E$2:$E$4,"")</f>
        <v/>
      </c>
      <c r="F209" s="4">
        <f ca="1">OFFSET('Survey Data'!$F$2,A209,0)</f>
        <v>0</v>
      </c>
      <c r="G209" s="4" t="str">
        <f ca="1">_xlfn.XLOOKUP(OFFSET('Survey Data'!$G$2,A209,0),Key!$G$2:$G$3,Key!$H$2:$H$3,"")</f>
        <v/>
      </c>
      <c r="I209">
        <f t="shared" ca="1" si="18"/>
        <v>0</v>
      </c>
      <c r="J209">
        <f t="shared" ca="1" si="19"/>
        <v>0</v>
      </c>
      <c r="K209">
        <f t="shared" ca="1" si="21"/>
        <v>1</v>
      </c>
      <c r="L209" t="b">
        <f t="shared" ca="1" si="22"/>
        <v>1</v>
      </c>
      <c r="M209" t="str">
        <f t="shared" ca="1" si="20"/>
        <v/>
      </c>
      <c r="N209" t="str">
        <f ca="1">IF(L209,"",VLOOKUP(I209,'P NH|Score'!$A$2:$G$8,2,FALSE))</f>
        <v/>
      </c>
      <c r="O209" t="str">
        <f ca="1">IF(L209,"",VLOOKUP(J209,'Survival Rates'!$A$4:$E$123,K209+4)*N209)</f>
        <v/>
      </c>
    </row>
    <row r="210" spans="1:15" x14ac:dyDescent="0.3">
      <c r="A210">
        <f t="shared" si="23"/>
        <v>208</v>
      </c>
      <c r="B210" s="4" t="str">
        <f ca="1">_xlfn.XLOOKUP(OFFSET('Survey Data'!$B$2,A210,0),Key!A$2:A$5,Key!B$2:B$5,"")</f>
        <v/>
      </c>
      <c r="C210" s="4" t="str">
        <f ca="1">_xlfn.XLOOKUP(OFFSET('Survey Data'!$C$2,A210,0),Key!$D$2:$D$4,Key!$E$2:$E$4,"")</f>
        <v/>
      </c>
      <c r="D210" s="4" t="str">
        <f ca="1">_xlfn.XLOOKUP(OFFSET('Survey Data'!$D$2,A210,0),Key!$D$2:$D$4,Key!$E$2:$E$4,"")</f>
        <v/>
      </c>
      <c r="E210" s="4" t="str">
        <f ca="1">_xlfn.XLOOKUP(OFFSET('Survey Data'!$E$2,A210,0),Key!$D$2:$D$4,Key!$E$2:$E$4,"")</f>
        <v/>
      </c>
      <c r="F210" s="4">
        <f ca="1">OFFSET('Survey Data'!$F$2,A210,0)</f>
        <v>0</v>
      </c>
      <c r="G210" s="4" t="str">
        <f ca="1">_xlfn.XLOOKUP(OFFSET('Survey Data'!$G$2,A210,0),Key!$G$2:$G$3,Key!$H$2:$H$3,"")</f>
        <v/>
      </c>
      <c r="I210">
        <f t="shared" ca="1" si="18"/>
        <v>0</v>
      </c>
      <c r="J210">
        <f t="shared" ca="1" si="19"/>
        <v>0</v>
      </c>
      <c r="K210">
        <f t="shared" ca="1" si="21"/>
        <v>1</v>
      </c>
      <c r="L210" t="b">
        <f t="shared" ca="1" si="22"/>
        <v>1</v>
      </c>
      <c r="M210" t="str">
        <f t="shared" ca="1" si="20"/>
        <v/>
      </c>
      <c r="N210" t="str">
        <f ca="1">IF(L210,"",VLOOKUP(I210,'P NH|Score'!$A$2:$G$8,2,FALSE))</f>
        <v/>
      </c>
      <c r="O210" t="str">
        <f ca="1">IF(L210,"",VLOOKUP(J210,'Survival Rates'!$A$4:$E$123,K210+4)*N210)</f>
        <v/>
      </c>
    </row>
    <row r="211" spans="1:15" x14ac:dyDescent="0.3">
      <c r="A211">
        <f t="shared" si="23"/>
        <v>209</v>
      </c>
      <c r="B211" s="4" t="str">
        <f ca="1">_xlfn.XLOOKUP(OFFSET('Survey Data'!$B$2,A211,0),Key!A$2:A$5,Key!B$2:B$5,"")</f>
        <v/>
      </c>
      <c r="C211" s="4" t="str">
        <f ca="1">_xlfn.XLOOKUP(OFFSET('Survey Data'!$C$2,A211,0),Key!$D$2:$D$4,Key!$E$2:$E$4,"")</f>
        <v/>
      </c>
      <c r="D211" s="4" t="str">
        <f ca="1">_xlfn.XLOOKUP(OFFSET('Survey Data'!$D$2,A211,0),Key!$D$2:$D$4,Key!$E$2:$E$4,"")</f>
        <v/>
      </c>
      <c r="E211" s="4" t="str">
        <f ca="1">_xlfn.XLOOKUP(OFFSET('Survey Data'!$E$2,A211,0),Key!$D$2:$D$4,Key!$E$2:$E$4,"")</f>
        <v/>
      </c>
      <c r="F211" s="4">
        <f ca="1">OFFSET('Survey Data'!$F$2,A211,0)</f>
        <v>0</v>
      </c>
      <c r="G211" s="4" t="str">
        <f ca="1">_xlfn.XLOOKUP(OFFSET('Survey Data'!$G$2,A211,0),Key!$G$2:$G$3,Key!$H$2:$H$3,"")</f>
        <v/>
      </c>
      <c r="I211">
        <f t="shared" ca="1" si="18"/>
        <v>0</v>
      </c>
      <c r="J211">
        <f t="shared" ca="1" si="19"/>
        <v>0</v>
      </c>
      <c r="K211">
        <f t="shared" ca="1" si="21"/>
        <v>1</v>
      </c>
      <c r="L211" t="b">
        <f t="shared" ca="1" si="22"/>
        <v>1</v>
      </c>
      <c r="M211" t="str">
        <f t="shared" ca="1" si="20"/>
        <v/>
      </c>
      <c r="N211" t="str">
        <f ca="1">IF(L211,"",VLOOKUP(I211,'P NH|Score'!$A$2:$G$8,2,FALSE))</f>
        <v/>
      </c>
      <c r="O211" t="str">
        <f ca="1">IF(L211,"",VLOOKUP(J211,'Survival Rates'!$A$4:$E$123,K211+4)*N211)</f>
        <v/>
      </c>
    </row>
    <row r="212" spans="1:15" x14ac:dyDescent="0.3">
      <c r="A212">
        <f t="shared" si="23"/>
        <v>210</v>
      </c>
      <c r="B212" s="4" t="str">
        <f ca="1">_xlfn.XLOOKUP(OFFSET('Survey Data'!$B$2,A212,0),Key!A$2:A$5,Key!B$2:B$5,"")</f>
        <v/>
      </c>
      <c r="C212" s="4" t="str">
        <f ca="1">_xlfn.XLOOKUP(OFFSET('Survey Data'!$C$2,A212,0),Key!$D$2:$D$4,Key!$E$2:$E$4,"")</f>
        <v/>
      </c>
      <c r="D212" s="4" t="str">
        <f ca="1">_xlfn.XLOOKUP(OFFSET('Survey Data'!$D$2,A212,0),Key!$D$2:$D$4,Key!$E$2:$E$4,"")</f>
        <v/>
      </c>
      <c r="E212" s="4" t="str">
        <f ca="1">_xlfn.XLOOKUP(OFFSET('Survey Data'!$E$2,A212,0),Key!$D$2:$D$4,Key!$E$2:$E$4,"")</f>
        <v/>
      </c>
      <c r="F212" s="4">
        <f ca="1">OFFSET('Survey Data'!$F$2,A212,0)</f>
        <v>0</v>
      </c>
      <c r="G212" s="4" t="str">
        <f ca="1">_xlfn.XLOOKUP(OFFSET('Survey Data'!$G$2,A212,0),Key!$G$2:$G$3,Key!$H$2:$H$3,"")</f>
        <v/>
      </c>
      <c r="I212">
        <f t="shared" ca="1" si="18"/>
        <v>0</v>
      </c>
      <c r="J212">
        <f t="shared" ca="1" si="19"/>
        <v>0</v>
      </c>
      <c r="K212">
        <f t="shared" ca="1" si="21"/>
        <v>1</v>
      </c>
      <c r="L212" t="b">
        <f t="shared" ca="1" si="22"/>
        <v>1</v>
      </c>
      <c r="M212" t="str">
        <f t="shared" ca="1" si="20"/>
        <v/>
      </c>
      <c r="N212" t="str">
        <f ca="1">IF(L212,"",VLOOKUP(I212,'P NH|Score'!$A$2:$G$8,2,FALSE))</f>
        <v/>
      </c>
      <c r="O212" t="str">
        <f ca="1">IF(L212,"",VLOOKUP(J212,'Survival Rates'!$A$4:$E$123,K212+4)*N212)</f>
        <v/>
      </c>
    </row>
    <row r="213" spans="1:15" x14ac:dyDescent="0.3">
      <c r="A213">
        <f t="shared" si="23"/>
        <v>211</v>
      </c>
      <c r="B213" s="4" t="str">
        <f ca="1">_xlfn.XLOOKUP(OFFSET('Survey Data'!$B$2,A213,0),Key!A$2:A$5,Key!B$2:B$5,"")</f>
        <v/>
      </c>
      <c r="C213" s="4" t="str">
        <f ca="1">_xlfn.XLOOKUP(OFFSET('Survey Data'!$C$2,A213,0),Key!$D$2:$D$4,Key!$E$2:$E$4,"")</f>
        <v/>
      </c>
      <c r="D213" s="4" t="str">
        <f ca="1">_xlfn.XLOOKUP(OFFSET('Survey Data'!$D$2,A213,0),Key!$D$2:$D$4,Key!$E$2:$E$4,"")</f>
        <v/>
      </c>
      <c r="E213" s="4" t="str">
        <f ca="1">_xlfn.XLOOKUP(OFFSET('Survey Data'!$E$2,A213,0),Key!$D$2:$D$4,Key!$E$2:$E$4,"")</f>
        <v/>
      </c>
      <c r="F213" s="4">
        <f ca="1">OFFSET('Survey Data'!$F$2,A213,0)</f>
        <v>0</v>
      </c>
      <c r="G213" s="4" t="str">
        <f ca="1">_xlfn.XLOOKUP(OFFSET('Survey Data'!$G$2,A213,0),Key!$G$2:$G$3,Key!$H$2:$H$3,"")</f>
        <v/>
      </c>
      <c r="I213">
        <f t="shared" ca="1" si="18"/>
        <v>0</v>
      </c>
      <c r="J213">
        <f t="shared" ca="1" si="19"/>
        <v>0</v>
      </c>
      <c r="K213">
        <f t="shared" ca="1" si="21"/>
        <v>1</v>
      </c>
      <c r="L213" t="b">
        <f t="shared" ca="1" si="22"/>
        <v>1</v>
      </c>
      <c r="M213" t="str">
        <f t="shared" ca="1" si="20"/>
        <v/>
      </c>
      <c r="N213" t="str">
        <f ca="1">IF(L213,"",VLOOKUP(I213,'P NH|Score'!$A$2:$G$8,2,FALSE))</f>
        <v/>
      </c>
      <c r="O213" t="str">
        <f ca="1">IF(L213,"",VLOOKUP(J213,'Survival Rates'!$A$4:$E$123,K213+4)*N213)</f>
        <v/>
      </c>
    </row>
    <row r="214" spans="1:15" x14ac:dyDescent="0.3">
      <c r="A214">
        <f t="shared" si="23"/>
        <v>212</v>
      </c>
      <c r="B214" s="4" t="str">
        <f ca="1">_xlfn.XLOOKUP(OFFSET('Survey Data'!$B$2,A214,0),Key!A$2:A$5,Key!B$2:B$5,"")</f>
        <v/>
      </c>
      <c r="C214" s="4" t="str">
        <f ca="1">_xlfn.XLOOKUP(OFFSET('Survey Data'!$C$2,A214,0),Key!$D$2:$D$4,Key!$E$2:$E$4,"")</f>
        <v/>
      </c>
      <c r="D214" s="4" t="str">
        <f ca="1">_xlfn.XLOOKUP(OFFSET('Survey Data'!$D$2,A214,0),Key!$D$2:$D$4,Key!$E$2:$E$4,"")</f>
        <v/>
      </c>
      <c r="E214" s="4" t="str">
        <f ca="1">_xlfn.XLOOKUP(OFFSET('Survey Data'!$E$2,A214,0),Key!$D$2:$D$4,Key!$E$2:$E$4,"")</f>
        <v/>
      </c>
      <c r="F214" s="4">
        <f ca="1">OFFSET('Survey Data'!$F$2,A214,0)</f>
        <v>0</v>
      </c>
      <c r="G214" s="4" t="str">
        <f ca="1">_xlfn.XLOOKUP(OFFSET('Survey Data'!$G$2,A214,0),Key!$G$2:$G$3,Key!$H$2:$H$3,"")</f>
        <v/>
      </c>
      <c r="I214">
        <f t="shared" ca="1" si="18"/>
        <v>0</v>
      </c>
      <c r="J214">
        <f t="shared" ca="1" si="19"/>
        <v>0</v>
      </c>
      <c r="K214">
        <f t="shared" ca="1" si="21"/>
        <v>1</v>
      </c>
      <c r="L214" t="b">
        <f t="shared" ca="1" si="22"/>
        <v>1</v>
      </c>
      <c r="M214" t="str">
        <f t="shared" ca="1" si="20"/>
        <v/>
      </c>
      <c r="N214" t="str">
        <f ca="1">IF(L214,"",VLOOKUP(I214,'P NH|Score'!$A$2:$G$8,2,FALSE))</f>
        <v/>
      </c>
      <c r="O214" t="str">
        <f ca="1">IF(L214,"",VLOOKUP(J214,'Survival Rates'!$A$4:$E$123,K214+4)*N214)</f>
        <v/>
      </c>
    </row>
    <row r="215" spans="1:15" x14ac:dyDescent="0.3">
      <c r="A215">
        <f t="shared" si="23"/>
        <v>213</v>
      </c>
      <c r="B215" s="4" t="str">
        <f ca="1">_xlfn.XLOOKUP(OFFSET('Survey Data'!$B$2,A215,0),Key!A$2:A$5,Key!B$2:B$5,"")</f>
        <v/>
      </c>
      <c r="C215" s="4" t="str">
        <f ca="1">_xlfn.XLOOKUP(OFFSET('Survey Data'!$C$2,A215,0),Key!$D$2:$D$4,Key!$E$2:$E$4,"")</f>
        <v/>
      </c>
      <c r="D215" s="4" t="str">
        <f ca="1">_xlfn.XLOOKUP(OFFSET('Survey Data'!$D$2,A215,0),Key!$D$2:$D$4,Key!$E$2:$E$4,"")</f>
        <v/>
      </c>
      <c r="E215" s="4" t="str">
        <f ca="1">_xlfn.XLOOKUP(OFFSET('Survey Data'!$E$2,A215,0),Key!$D$2:$D$4,Key!$E$2:$E$4,"")</f>
        <v/>
      </c>
      <c r="F215" s="4">
        <f ca="1">OFFSET('Survey Data'!$F$2,A215,0)</f>
        <v>0</v>
      </c>
      <c r="G215" s="4" t="str">
        <f ca="1">_xlfn.XLOOKUP(OFFSET('Survey Data'!$G$2,A215,0),Key!$G$2:$G$3,Key!$H$2:$H$3,"")</f>
        <v/>
      </c>
      <c r="I215">
        <f t="shared" ca="1" si="18"/>
        <v>0</v>
      </c>
      <c r="J215">
        <f t="shared" ca="1" si="19"/>
        <v>0</v>
      </c>
      <c r="K215">
        <f t="shared" ca="1" si="21"/>
        <v>1</v>
      </c>
      <c r="L215" t="b">
        <f t="shared" ca="1" si="22"/>
        <v>1</v>
      </c>
      <c r="M215" t="str">
        <f t="shared" ca="1" si="20"/>
        <v/>
      </c>
      <c r="N215" t="str">
        <f ca="1">IF(L215,"",VLOOKUP(I215,'P NH|Score'!$A$2:$G$8,2,FALSE))</f>
        <v/>
      </c>
      <c r="O215" t="str">
        <f ca="1">IF(L215,"",VLOOKUP(J215,'Survival Rates'!$A$4:$E$123,K215+4)*N215)</f>
        <v/>
      </c>
    </row>
    <row r="216" spans="1:15" x14ac:dyDescent="0.3">
      <c r="A216">
        <f t="shared" si="23"/>
        <v>214</v>
      </c>
      <c r="B216" s="4" t="str">
        <f ca="1">_xlfn.XLOOKUP(OFFSET('Survey Data'!$B$2,A216,0),Key!A$2:A$5,Key!B$2:B$5,"")</f>
        <v/>
      </c>
      <c r="C216" s="4" t="str">
        <f ca="1">_xlfn.XLOOKUP(OFFSET('Survey Data'!$C$2,A216,0),Key!$D$2:$D$4,Key!$E$2:$E$4,"")</f>
        <v/>
      </c>
      <c r="D216" s="4" t="str">
        <f ca="1">_xlfn.XLOOKUP(OFFSET('Survey Data'!$D$2,A216,0),Key!$D$2:$D$4,Key!$E$2:$E$4,"")</f>
        <v/>
      </c>
      <c r="E216" s="4" t="str">
        <f ca="1">_xlfn.XLOOKUP(OFFSET('Survey Data'!$E$2,A216,0),Key!$D$2:$D$4,Key!$E$2:$E$4,"")</f>
        <v/>
      </c>
      <c r="F216" s="4">
        <f ca="1">OFFSET('Survey Data'!$F$2,A216,0)</f>
        <v>0</v>
      </c>
      <c r="G216" s="4" t="str">
        <f ca="1">_xlfn.XLOOKUP(OFFSET('Survey Data'!$G$2,A216,0),Key!$G$2:$G$3,Key!$H$2:$H$3,"")</f>
        <v/>
      </c>
      <c r="I216">
        <f t="shared" ca="1" si="18"/>
        <v>0</v>
      </c>
      <c r="J216">
        <f t="shared" ca="1" si="19"/>
        <v>0</v>
      </c>
      <c r="K216">
        <f t="shared" ca="1" si="21"/>
        <v>1</v>
      </c>
      <c r="L216" t="b">
        <f t="shared" ca="1" si="22"/>
        <v>1</v>
      </c>
      <c r="M216" t="str">
        <f t="shared" ca="1" si="20"/>
        <v/>
      </c>
      <c r="N216" t="str">
        <f ca="1">IF(L216,"",VLOOKUP(I216,'P NH|Score'!$A$2:$G$8,2,FALSE))</f>
        <v/>
      </c>
      <c r="O216" t="str">
        <f ca="1">IF(L216,"",VLOOKUP(J216,'Survival Rates'!$A$4:$E$123,K216+4)*N216)</f>
        <v/>
      </c>
    </row>
    <row r="217" spans="1:15" x14ac:dyDescent="0.3">
      <c r="A217">
        <f t="shared" si="23"/>
        <v>215</v>
      </c>
      <c r="B217" s="4" t="str">
        <f ca="1">_xlfn.XLOOKUP(OFFSET('Survey Data'!$B$2,A217,0),Key!A$2:A$5,Key!B$2:B$5,"")</f>
        <v/>
      </c>
      <c r="C217" s="4" t="str">
        <f ca="1">_xlfn.XLOOKUP(OFFSET('Survey Data'!$C$2,A217,0),Key!$D$2:$D$4,Key!$E$2:$E$4,"")</f>
        <v/>
      </c>
      <c r="D217" s="4" t="str">
        <f ca="1">_xlfn.XLOOKUP(OFFSET('Survey Data'!$D$2,A217,0),Key!$D$2:$D$4,Key!$E$2:$E$4,"")</f>
        <v/>
      </c>
      <c r="E217" s="4" t="str">
        <f ca="1">_xlfn.XLOOKUP(OFFSET('Survey Data'!$E$2,A217,0),Key!$D$2:$D$4,Key!$E$2:$E$4,"")</f>
        <v/>
      </c>
      <c r="F217" s="4">
        <f ca="1">OFFSET('Survey Data'!$F$2,A217,0)</f>
        <v>0</v>
      </c>
      <c r="G217" s="4" t="str">
        <f ca="1">_xlfn.XLOOKUP(OFFSET('Survey Data'!$G$2,A217,0),Key!$G$2:$G$3,Key!$H$2:$H$3,"")</f>
        <v/>
      </c>
      <c r="I217">
        <f t="shared" ca="1" si="18"/>
        <v>0</v>
      </c>
      <c r="J217">
        <f t="shared" ca="1" si="19"/>
        <v>0</v>
      </c>
      <c r="K217">
        <f t="shared" ca="1" si="21"/>
        <v>1</v>
      </c>
      <c r="L217" t="b">
        <f t="shared" ca="1" si="22"/>
        <v>1</v>
      </c>
      <c r="M217" t="str">
        <f t="shared" ca="1" si="20"/>
        <v/>
      </c>
      <c r="N217" t="str">
        <f ca="1">IF(L217,"",VLOOKUP(I217,'P NH|Score'!$A$2:$G$8,2,FALSE))</f>
        <v/>
      </c>
      <c r="O217" t="str">
        <f ca="1">IF(L217,"",VLOOKUP(J217,'Survival Rates'!$A$4:$E$123,K217+4)*N217)</f>
        <v/>
      </c>
    </row>
    <row r="218" spans="1:15" x14ac:dyDescent="0.3">
      <c r="A218">
        <f t="shared" si="23"/>
        <v>216</v>
      </c>
      <c r="B218" s="4" t="str">
        <f ca="1">_xlfn.XLOOKUP(OFFSET('Survey Data'!$B$2,A218,0),Key!A$2:A$5,Key!B$2:B$5,"")</f>
        <v/>
      </c>
      <c r="C218" s="4" t="str">
        <f ca="1">_xlfn.XLOOKUP(OFFSET('Survey Data'!$C$2,A218,0),Key!$D$2:$D$4,Key!$E$2:$E$4,"")</f>
        <v/>
      </c>
      <c r="D218" s="4" t="str">
        <f ca="1">_xlfn.XLOOKUP(OFFSET('Survey Data'!$D$2,A218,0),Key!$D$2:$D$4,Key!$E$2:$E$4,"")</f>
        <v/>
      </c>
      <c r="E218" s="4" t="str">
        <f ca="1">_xlfn.XLOOKUP(OFFSET('Survey Data'!$E$2,A218,0),Key!$D$2:$D$4,Key!$E$2:$E$4,"")</f>
        <v/>
      </c>
      <c r="F218" s="4">
        <f ca="1">OFFSET('Survey Data'!$F$2,A218,0)</f>
        <v>0</v>
      </c>
      <c r="G218" s="4" t="str">
        <f ca="1">_xlfn.XLOOKUP(OFFSET('Survey Data'!$G$2,A218,0),Key!$G$2:$G$3,Key!$H$2:$H$3,"")</f>
        <v/>
      </c>
      <c r="I218">
        <f t="shared" ca="1" si="18"/>
        <v>0</v>
      </c>
      <c r="J218">
        <f t="shared" ca="1" si="19"/>
        <v>0</v>
      </c>
      <c r="K218">
        <f t="shared" ca="1" si="21"/>
        <v>1</v>
      </c>
      <c r="L218" t="b">
        <f t="shared" ca="1" si="22"/>
        <v>1</v>
      </c>
      <c r="M218" t="str">
        <f t="shared" ca="1" si="20"/>
        <v/>
      </c>
      <c r="N218" t="str">
        <f ca="1">IF(L218,"",VLOOKUP(I218,'P NH|Score'!$A$2:$G$8,2,FALSE))</f>
        <v/>
      </c>
      <c r="O218" t="str">
        <f ca="1">IF(L218,"",VLOOKUP(J218,'Survival Rates'!$A$4:$E$123,K218+4)*N218)</f>
        <v/>
      </c>
    </row>
    <row r="219" spans="1:15" x14ac:dyDescent="0.3">
      <c r="A219">
        <f t="shared" si="23"/>
        <v>217</v>
      </c>
      <c r="B219" s="4" t="str">
        <f ca="1">_xlfn.XLOOKUP(OFFSET('Survey Data'!$B$2,A219,0),Key!A$2:A$5,Key!B$2:B$5,"")</f>
        <v/>
      </c>
      <c r="C219" s="4" t="str">
        <f ca="1">_xlfn.XLOOKUP(OFFSET('Survey Data'!$C$2,A219,0),Key!$D$2:$D$4,Key!$E$2:$E$4,"")</f>
        <v/>
      </c>
      <c r="D219" s="4" t="str">
        <f ca="1">_xlfn.XLOOKUP(OFFSET('Survey Data'!$D$2,A219,0),Key!$D$2:$D$4,Key!$E$2:$E$4,"")</f>
        <v/>
      </c>
      <c r="E219" s="4" t="str">
        <f ca="1">_xlfn.XLOOKUP(OFFSET('Survey Data'!$E$2,A219,0),Key!$D$2:$D$4,Key!$E$2:$E$4,"")</f>
        <v/>
      </c>
      <c r="F219" s="4">
        <f ca="1">OFFSET('Survey Data'!$F$2,A219,0)</f>
        <v>0</v>
      </c>
      <c r="G219" s="4" t="str">
        <f ca="1">_xlfn.XLOOKUP(OFFSET('Survey Data'!$G$2,A219,0),Key!$G$2:$G$3,Key!$H$2:$H$3,"")</f>
        <v/>
      </c>
      <c r="I219">
        <f t="shared" ca="1" si="18"/>
        <v>0</v>
      </c>
      <c r="J219">
        <f t="shared" ca="1" si="19"/>
        <v>0</v>
      </c>
      <c r="K219">
        <f t="shared" ca="1" si="21"/>
        <v>1</v>
      </c>
      <c r="L219" t="b">
        <f t="shared" ca="1" si="22"/>
        <v>1</v>
      </c>
      <c r="M219" t="str">
        <f t="shared" ca="1" si="20"/>
        <v/>
      </c>
      <c r="N219" t="str">
        <f ca="1">IF(L219,"",VLOOKUP(I219,'P NH|Score'!$A$2:$G$8,2,FALSE))</f>
        <v/>
      </c>
      <c r="O219" t="str">
        <f ca="1">IF(L219,"",VLOOKUP(J219,'Survival Rates'!$A$4:$E$123,K219+4)*N219)</f>
        <v/>
      </c>
    </row>
    <row r="220" spans="1:15" x14ac:dyDescent="0.3">
      <c r="A220">
        <f t="shared" si="23"/>
        <v>218</v>
      </c>
      <c r="B220" s="4" t="str">
        <f ca="1">_xlfn.XLOOKUP(OFFSET('Survey Data'!$B$2,A220,0),Key!A$2:A$5,Key!B$2:B$5,"")</f>
        <v/>
      </c>
      <c r="C220" s="4" t="str">
        <f ca="1">_xlfn.XLOOKUP(OFFSET('Survey Data'!$C$2,A220,0),Key!$D$2:$D$4,Key!$E$2:$E$4,"")</f>
        <v/>
      </c>
      <c r="D220" s="4" t="str">
        <f ca="1">_xlfn.XLOOKUP(OFFSET('Survey Data'!$D$2,A220,0),Key!$D$2:$D$4,Key!$E$2:$E$4,"")</f>
        <v/>
      </c>
      <c r="E220" s="4" t="str">
        <f ca="1">_xlfn.XLOOKUP(OFFSET('Survey Data'!$E$2,A220,0),Key!$D$2:$D$4,Key!$E$2:$E$4,"")</f>
        <v/>
      </c>
      <c r="F220" s="4">
        <f ca="1">OFFSET('Survey Data'!$F$2,A220,0)</f>
        <v>0</v>
      </c>
      <c r="G220" s="4" t="str">
        <f ca="1">_xlfn.XLOOKUP(OFFSET('Survey Data'!$G$2,A220,0),Key!$G$2:$G$3,Key!$H$2:$H$3,"")</f>
        <v/>
      </c>
      <c r="I220">
        <f t="shared" ca="1" si="18"/>
        <v>0</v>
      </c>
      <c r="J220">
        <f t="shared" ca="1" si="19"/>
        <v>0</v>
      </c>
      <c r="K220">
        <f t="shared" ca="1" si="21"/>
        <v>1</v>
      </c>
      <c r="L220" t="b">
        <f t="shared" ca="1" si="22"/>
        <v>1</v>
      </c>
      <c r="M220" t="str">
        <f t="shared" ca="1" si="20"/>
        <v/>
      </c>
      <c r="N220" t="str">
        <f ca="1">IF(L220,"",VLOOKUP(I220,'P NH|Score'!$A$2:$G$8,2,FALSE))</f>
        <v/>
      </c>
      <c r="O220" t="str">
        <f ca="1">IF(L220,"",VLOOKUP(J220,'Survival Rates'!$A$4:$E$123,K220+4)*N220)</f>
        <v/>
      </c>
    </row>
    <row r="221" spans="1:15" x14ac:dyDescent="0.3">
      <c r="A221">
        <f t="shared" si="23"/>
        <v>219</v>
      </c>
      <c r="B221" s="4" t="str">
        <f ca="1">_xlfn.XLOOKUP(OFFSET('Survey Data'!$B$2,A221,0),Key!A$2:A$5,Key!B$2:B$5,"")</f>
        <v/>
      </c>
      <c r="C221" s="4" t="str">
        <f ca="1">_xlfn.XLOOKUP(OFFSET('Survey Data'!$C$2,A221,0),Key!$D$2:$D$4,Key!$E$2:$E$4,"")</f>
        <v/>
      </c>
      <c r="D221" s="4" t="str">
        <f ca="1">_xlfn.XLOOKUP(OFFSET('Survey Data'!$D$2,A221,0),Key!$D$2:$D$4,Key!$E$2:$E$4,"")</f>
        <v/>
      </c>
      <c r="E221" s="4" t="str">
        <f ca="1">_xlfn.XLOOKUP(OFFSET('Survey Data'!$E$2,A221,0),Key!$D$2:$D$4,Key!$E$2:$E$4,"")</f>
        <v/>
      </c>
      <c r="F221" s="4">
        <f ca="1">OFFSET('Survey Data'!$F$2,A221,0)</f>
        <v>0</v>
      </c>
      <c r="G221" s="4" t="str">
        <f ca="1">_xlfn.XLOOKUP(OFFSET('Survey Data'!$G$2,A221,0),Key!$G$2:$G$3,Key!$H$2:$H$3,"")</f>
        <v/>
      </c>
      <c r="I221">
        <f t="shared" ca="1" si="18"/>
        <v>0</v>
      </c>
      <c r="J221">
        <f t="shared" ca="1" si="19"/>
        <v>0</v>
      </c>
      <c r="K221">
        <f t="shared" ca="1" si="21"/>
        <v>1</v>
      </c>
      <c r="L221" t="b">
        <f t="shared" ca="1" si="22"/>
        <v>1</v>
      </c>
      <c r="M221" t="str">
        <f t="shared" ca="1" si="20"/>
        <v/>
      </c>
      <c r="N221" t="str">
        <f ca="1">IF(L221,"",VLOOKUP(I221,'P NH|Score'!$A$2:$G$8,2,FALSE))</f>
        <v/>
      </c>
      <c r="O221" t="str">
        <f ca="1">IF(L221,"",VLOOKUP(J221,'Survival Rates'!$A$4:$E$123,K221+4)*N221)</f>
        <v/>
      </c>
    </row>
    <row r="222" spans="1:15" x14ac:dyDescent="0.3">
      <c r="A222">
        <f t="shared" si="23"/>
        <v>220</v>
      </c>
      <c r="B222" s="4" t="str">
        <f ca="1">_xlfn.XLOOKUP(OFFSET('Survey Data'!$B$2,A222,0),Key!A$2:A$5,Key!B$2:B$5,"")</f>
        <v/>
      </c>
      <c r="C222" s="4" t="str">
        <f ca="1">_xlfn.XLOOKUP(OFFSET('Survey Data'!$C$2,A222,0),Key!$D$2:$D$4,Key!$E$2:$E$4,"")</f>
        <v/>
      </c>
      <c r="D222" s="4" t="str">
        <f ca="1">_xlfn.XLOOKUP(OFFSET('Survey Data'!$D$2,A222,0),Key!$D$2:$D$4,Key!$E$2:$E$4,"")</f>
        <v/>
      </c>
      <c r="E222" s="4" t="str">
        <f ca="1">_xlfn.XLOOKUP(OFFSET('Survey Data'!$E$2,A222,0),Key!$D$2:$D$4,Key!$E$2:$E$4,"")</f>
        <v/>
      </c>
      <c r="F222" s="4">
        <f ca="1">OFFSET('Survey Data'!$F$2,A222,0)</f>
        <v>0</v>
      </c>
      <c r="G222" s="4" t="str">
        <f ca="1">_xlfn.XLOOKUP(OFFSET('Survey Data'!$G$2,A222,0),Key!$G$2:$G$3,Key!$H$2:$H$3,"")</f>
        <v/>
      </c>
      <c r="I222">
        <f t="shared" ca="1" si="18"/>
        <v>0</v>
      </c>
      <c r="J222">
        <f t="shared" ca="1" si="19"/>
        <v>0</v>
      </c>
      <c r="K222">
        <f t="shared" ca="1" si="21"/>
        <v>1</v>
      </c>
      <c r="L222" t="b">
        <f t="shared" ca="1" si="22"/>
        <v>1</v>
      </c>
      <c r="M222" t="str">
        <f t="shared" ca="1" si="20"/>
        <v/>
      </c>
      <c r="N222" t="str">
        <f ca="1">IF(L222,"",VLOOKUP(I222,'P NH|Score'!$A$2:$G$8,2,FALSE))</f>
        <v/>
      </c>
      <c r="O222" t="str">
        <f ca="1">IF(L222,"",VLOOKUP(J222,'Survival Rates'!$A$4:$E$123,K222+4)*N222)</f>
        <v/>
      </c>
    </row>
    <row r="223" spans="1:15" x14ac:dyDescent="0.3">
      <c r="A223">
        <f t="shared" si="23"/>
        <v>221</v>
      </c>
      <c r="B223" s="4" t="str">
        <f ca="1">_xlfn.XLOOKUP(OFFSET('Survey Data'!$B$2,A223,0),Key!A$2:A$5,Key!B$2:B$5,"")</f>
        <v/>
      </c>
      <c r="C223" s="4" t="str">
        <f ca="1">_xlfn.XLOOKUP(OFFSET('Survey Data'!$C$2,A223,0),Key!$D$2:$D$4,Key!$E$2:$E$4,"")</f>
        <v/>
      </c>
      <c r="D223" s="4" t="str">
        <f ca="1">_xlfn.XLOOKUP(OFFSET('Survey Data'!$D$2,A223,0),Key!$D$2:$D$4,Key!$E$2:$E$4,"")</f>
        <v/>
      </c>
      <c r="E223" s="4" t="str">
        <f ca="1">_xlfn.XLOOKUP(OFFSET('Survey Data'!$E$2,A223,0),Key!$D$2:$D$4,Key!$E$2:$E$4,"")</f>
        <v/>
      </c>
      <c r="F223" s="4">
        <f ca="1">OFFSET('Survey Data'!$F$2,A223,0)</f>
        <v>0</v>
      </c>
      <c r="G223" s="4" t="str">
        <f ca="1">_xlfn.XLOOKUP(OFFSET('Survey Data'!$G$2,A223,0),Key!$G$2:$G$3,Key!$H$2:$H$3,"")</f>
        <v/>
      </c>
      <c r="I223">
        <f t="shared" ca="1" si="18"/>
        <v>0</v>
      </c>
      <c r="J223">
        <f t="shared" ca="1" si="19"/>
        <v>0</v>
      </c>
      <c r="K223">
        <f t="shared" ca="1" si="21"/>
        <v>1</v>
      </c>
      <c r="L223" t="b">
        <f t="shared" ca="1" si="22"/>
        <v>1</v>
      </c>
      <c r="M223" t="str">
        <f t="shared" ca="1" si="20"/>
        <v/>
      </c>
      <c r="N223" t="str">
        <f ca="1">IF(L223,"",VLOOKUP(I223,'P NH|Score'!$A$2:$G$8,2,FALSE))</f>
        <v/>
      </c>
      <c r="O223" t="str">
        <f ca="1">IF(L223,"",VLOOKUP(J223,'Survival Rates'!$A$4:$E$123,K223+4)*N223)</f>
        <v/>
      </c>
    </row>
    <row r="224" spans="1:15" x14ac:dyDescent="0.3">
      <c r="A224">
        <f t="shared" si="23"/>
        <v>222</v>
      </c>
      <c r="B224" s="4" t="str">
        <f ca="1">_xlfn.XLOOKUP(OFFSET('Survey Data'!$B$2,A224,0),Key!A$2:A$5,Key!B$2:B$5,"")</f>
        <v/>
      </c>
      <c r="C224" s="4" t="str">
        <f ca="1">_xlfn.XLOOKUP(OFFSET('Survey Data'!$C$2,A224,0),Key!$D$2:$D$4,Key!$E$2:$E$4,"")</f>
        <v/>
      </c>
      <c r="D224" s="4" t="str">
        <f ca="1">_xlfn.XLOOKUP(OFFSET('Survey Data'!$D$2,A224,0),Key!$D$2:$D$4,Key!$E$2:$E$4,"")</f>
        <v/>
      </c>
      <c r="E224" s="4" t="str">
        <f ca="1">_xlfn.XLOOKUP(OFFSET('Survey Data'!$E$2,A224,0),Key!$D$2:$D$4,Key!$E$2:$E$4,"")</f>
        <v/>
      </c>
      <c r="F224" s="4">
        <f ca="1">OFFSET('Survey Data'!$F$2,A224,0)</f>
        <v>0</v>
      </c>
      <c r="G224" s="4" t="str">
        <f ca="1">_xlfn.XLOOKUP(OFFSET('Survey Data'!$G$2,A224,0),Key!$G$2:$G$3,Key!$H$2:$H$3,"")</f>
        <v/>
      </c>
      <c r="I224">
        <f t="shared" ca="1" si="18"/>
        <v>0</v>
      </c>
      <c r="J224">
        <f t="shared" ca="1" si="19"/>
        <v>0</v>
      </c>
      <c r="K224">
        <f t="shared" ca="1" si="21"/>
        <v>1</v>
      </c>
      <c r="L224" t="b">
        <f t="shared" ca="1" si="22"/>
        <v>1</v>
      </c>
      <c r="M224" t="str">
        <f t="shared" ca="1" si="20"/>
        <v/>
      </c>
      <c r="N224" t="str">
        <f ca="1">IF(L224,"",VLOOKUP(I224,'P NH|Score'!$A$2:$G$8,2,FALSE))</f>
        <v/>
      </c>
      <c r="O224" t="str">
        <f ca="1">IF(L224,"",VLOOKUP(J224,'Survival Rates'!$A$4:$E$123,K224+4)*N224)</f>
        <v/>
      </c>
    </row>
    <row r="225" spans="1:15" x14ac:dyDescent="0.3">
      <c r="A225">
        <f t="shared" si="23"/>
        <v>223</v>
      </c>
      <c r="B225" s="4" t="str">
        <f ca="1">_xlfn.XLOOKUP(OFFSET('Survey Data'!$B$2,A225,0),Key!A$2:A$5,Key!B$2:B$5,"")</f>
        <v/>
      </c>
      <c r="C225" s="4" t="str">
        <f ca="1">_xlfn.XLOOKUP(OFFSET('Survey Data'!$C$2,A225,0),Key!$D$2:$D$4,Key!$E$2:$E$4,"")</f>
        <v/>
      </c>
      <c r="D225" s="4" t="str">
        <f ca="1">_xlfn.XLOOKUP(OFFSET('Survey Data'!$D$2,A225,0),Key!$D$2:$D$4,Key!$E$2:$E$4,"")</f>
        <v/>
      </c>
      <c r="E225" s="4" t="str">
        <f ca="1">_xlfn.XLOOKUP(OFFSET('Survey Data'!$E$2,A225,0),Key!$D$2:$D$4,Key!$E$2:$E$4,"")</f>
        <v/>
      </c>
      <c r="F225" s="4">
        <f ca="1">OFFSET('Survey Data'!$F$2,A225,0)</f>
        <v>0</v>
      </c>
      <c r="G225" s="4" t="str">
        <f ca="1">_xlfn.XLOOKUP(OFFSET('Survey Data'!$G$2,A225,0),Key!$G$2:$G$3,Key!$H$2:$H$3,"")</f>
        <v/>
      </c>
      <c r="I225">
        <f t="shared" ca="1" si="18"/>
        <v>0</v>
      </c>
      <c r="J225">
        <f t="shared" ca="1" si="19"/>
        <v>0</v>
      </c>
      <c r="K225">
        <f t="shared" ca="1" si="21"/>
        <v>1</v>
      </c>
      <c r="L225" t="b">
        <f t="shared" ca="1" si="22"/>
        <v>1</v>
      </c>
      <c r="M225" t="str">
        <f t="shared" ca="1" si="20"/>
        <v/>
      </c>
      <c r="N225" t="str">
        <f ca="1">IF(L225,"",VLOOKUP(I225,'P NH|Score'!$A$2:$G$8,2,FALSE))</f>
        <v/>
      </c>
      <c r="O225" t="str">
        <f ca="1">IF(L225,"",VLOOKUP(J225,'Survival Rates'!$A$4:$E$123,K225+4)*N225)</f>
        <v/>
      </c>
    </row>
    <row r="226" spans="1:15" x14ac:dyDescent="0.3">
      <c r="A226">
        <f t="shared" si="23"/>
        <v>224</v>
      </c>
      <c r="B226" s="4" t="str">
        <f ca="1">_xlfn.XLOOKUP(OFFSET('Survey Data'!$B$2,A226,0),Key!A$2:A$5,Key!B$2:B$5,"")</f>
        <v/>
      </c>
      <c r="C226" s="4" t="str">
        <f ca="1">_xlfn.XLOOKUP(OFFSET('Survey Data'!$C$2,A226,0),Key!$D$2:$D$4,Key!$E$2:$E$4,"")</f>
        <v/>
      </c>
      <c r="D226" s="4" t="str">
        <f ca="1">_xlfn.XLOOKUP(OFFSET('Survey Data'!$D$2,A226,0),Key!$D$2:$D$4,Key!$E$2:$E$4,"")</f>
        <v/>
      </c>
      <c r="E226" s="4" t="str">
        <f ca="1">_xlfn.XLOOKUP(OFFSET('Survey Data'!$E$2,A226,0),Key!$D$2:$D$4,Key!$E$2:$E$4,"")</f>
        <v/>
      </c>
      <c r="F226" s="4">
        <f ca="1">OFFSET('Survey Data'!$F$2,A226,0)</f>
        <v>0</v>
      </c>
      <c r="G226" s="4" t="str">
        <f ca="1">_xlfn.XLOOKUP(OFFSET('Survey Data'!$G$2,A226,0),Key!$G$2:$G$3,Key!$H$2:$H$3,"")</f>
        <v/>
      </c>
      <c r="I226">
        <f t="shared" ca="1" si="18"/>
        <v>0</v>
      </c>
      <c r="J226">
        <f t="shared" ca="1" si="19"/>
        <v>0</v>
      </c>
      <c r="K226">
        <f t="shared" ca="1" si="21"/>
        <v>1</v>
      </c>
      <c r="L226" t="b">
        <f t="shared" ca="1" si="22"/>
        <v>1</v>
      </c>
      <c r="M226" t="str">
        <f t="shared" ca="1" si="20"/>
        <v/>
      </c>
      <c r="N226" t="str">
        <f ca="1">IF(L226,"",VLOOKUP(I226,'P NH|Score'!$A$2:$G$8,2,FALSE))</f>
        <v/>
      </c>
      <c r="O226" t="str">
        <f ca="1">IF(L226,"",VLOOKUP(J226,'Survival Rates'!$A$4:$E$123,K226+4)*N226)</f>
        <v/>
      </c>
    </row>
    <row r="227" spans="1:15" x14ac:dyDescent="0.3">
      <c r="A227">
        <f t="shared" si="23"/>
        <v>225</v>
      </c>
      <c r="B227" s="4" t="str">
        <f ca="1">_xlfn.XLOOKUP(OFFSET('Survey Data'!$B$2,A227,0),Key!A$2:A$5,Key!B$2:B$5,"")</f>
        <v/>
      </c>
      <c r="C227" s="4" t="str">
        <f ca="1">_xlfn.XLOOKUP(OFFSET('Survey Data'!$C$2,A227,0),Key!$D$2:$D$4,Key!$E$2:$E$4,"")</f>
        <v/>
      </c>
      <c r="D227" s="4" t="str">
        <f ca="1">_xlfn.XLOOKUP(OFFSET('Survey Data'!$D$2,A227,0),Key!$D$2:$D$4,Key!$E$2:$E$4,"")</f>
        <v/>
      </c>
      <c r="E227" s="4" t="str">
        <f ca="1">_xlfn.XLOOKUP(OFFSET('Survey Data'!$E$2,A227,0),Key!$D$2:$D$4,Key!$E$2:$E$4,"")</f>
        <v/>
      </c>
      <c r="F227" s="4">
        <f ca="1">OFFSET('Survey Data'!$F$2,A227,0)</f>
        <v>0</v>
      </c>
      <c r="G227" s="4" t="str">
        <f ca="1">_xlfn.XLOOKUP(OFFSET('Survey Data'!$G$2,A227,0),Key!$G$2:$G$3,Key!$H$2:$H$3,"")</f>
        <v/>
      </c>
      <c r="I227">
        <f t="shared" ca="1" si="18"/>
        <v>0</v>
      </c>
      <c r="J227">
        <f t="shared" ca="1" si="19"/>
        <v>0</v>
      </c>
      <c r="K227">
        <f t="shared" ca="1" si="21"/>
        <v>1</v>
      </c>
      <c r="L227" t="b">
        <f t="shared" ca="1" si="22"/>
        <v>1</v>
      </c>
      <c r="M227" t="str">
        <f t="shared" ca="1" si="20"/>
        <v/>
      </c>
      <c r="N227" t="str">
        <f ca="1">IF(L227,"",VLOOKUP(I227,'P NH|Score'!$A$2:$G$8,2,FALSE))</f>
        <v/>
      </c>
      <c r="O227" t="str">
        <f ca="1">IF(L227,"",VLOOKUP(J227,'Survival Rates'!$A$4:$E$123,K227+4)*N227)</f>
        <v/>
      </c>
    </row>
    <row r="228" spans="1:15" x14ac:dyDescent="0.3">
      <c r="A228">
        <f t="shared" si="23"/>
        <v>226</v>
      </c>
      <c r="B228" s="4" t="str">
        <f ca="1">_xlfn.XLOOKUP(OFFSET('Survey Data'!$B$2,A228,0),Key!A$2:A$5,Key!B$2:B$5,"")</f>
        <v/>
      </c>
      <c r="C228" s="4" t="str">
        <f ca="1">_xlfn.XLOOKUP(OFFSET('Survey Data'!$C$2,A228,0),Key!$D$2:$D$4,Key!$E$2:$E$4,"")</f>
        <v/>
      </c>
      <c r="D228" s="4" t="str">
        <f ca="1">_xlfn.XLOOKUP(OFFSET('Survey Data'!$D$2,A228,0),Key!$D$2:$D$4,Key!$E$2:$E$4,"")</f>
        <v/>
      </c>
      <c r="E228" s="4" t="str">
        <f ca="1">_xlfn.XLOOKUP(OFFSET('Survey Data'!$E$2,A228,0),Key!$D$2:$D$4,Key!$E$2:$E$4,"")</f>
        <v/>
      </c>
      <c r="F228" s="4">
        <f ca="1">OFFSET('Survey Data'!$F$2,A228,0)</f>
        <v>0</v>
      </c>
      <c r="G228" s="4" t="str">
        <f ca="1">_xlfn.XLOOKUP(OFFSET('Survey Data'!$G$2,A228,0),Key!$G$2:$G$3,Key!$H$2:$H$3,"")</f>
        <v/>
      </c>
      <c r="I228">
        <f t="shared" ca="1" si="18"/>
        <v>0</v>
      </c>
      <c r="J228">
        <f t="shared" ca="1" si="19"/>
        <v>0</v>
      </c>
      <c r="K228">
        <f t="shared" ca="1" si="21"/>
        <v>1</v>
      </c>
      <c r="L228" t="b">
        <f t="shared" ca="1" si="22"/>
        <v>1</v>
      </c>
      <c r="M228" t="str">
        <f t="shared" ca="1" si="20"/>
        <v/>
      </c>
      <c r="N228" t="str">
        <f ca="1">IF(L228,"",VLOOKUP(I228,'P NH|Score'!$A$2:$G$8,2,FALSE))</f>
        <v/>
      </c>
      <c r="O228" t="str">
        <f ca="1">IF(L228,"",VLOOKUP(J228,'Survival Rates'!$A$4:$E$123,K228+4)*N228)</f>
        <v/>
      </c>
    </row>
    <row r="229" spans="1:15" x14ac:dyDescent="0.3">
      <c r="A229">
        <f t="shared" si="23"/>
        <v>227</v>
      </c>
      <c r="B229" s="4" t="str">
        <f ca="1">_xlfn.XLOOKUP(OFFSET('Survey Data'!$B$2,A229,0),Key!A$2:A$5,Key!B$2:B$5,"")</f>
        <v/>
      </c>
      <c r="C229" s="4" t="str">
        <f ca="1">_xlfn.XLOOKUP(OFFSET('Survey Data'!$C$2,A229,0),Key!$D$2:$D$4,Key!$E$2:$E$4,"")</f>
        <v/>
      </c>
      <c r="D229" s="4" t="str">
        <f ca="1">_xlfn.XLOOKUP(OFFSET('Survey Data'!$D$2,A229,0),Key!$D$2:$D$4,Key!$E$2:$E$4,"")</f>
        <v/>
      </c>
      <c r="E229" s="4" t="str">
        <f ca="1">_xlfn.XLOOKUP(OFFSET('Survey Data'!$E$2,A229,0),Key!$D$2:$D$4,Key!$E$2:$E$4,"")</f>
        <v/>
      </c>
      <c r="F229" s="4">
        <f ca="1">OFFSET('Survey Data'!$F$2,A229,0)</f>
        <v>0</v>
      </c>
      <c r="G229" s="4" t="str">
        <f ca="1">_xlfn.XLOOKUP(OFFSET('Survey Data'!$G$2,A229,0),Key!$G$2:$G$3,Key!$H$2:$H$3,"")</f>
        <v/>
      </c>
      <c r="I229">
        <f t="shared" ca="1" si="18"/>
        <v>0</v>
      </c>
      <c r="J229">
        <f t="shared" ca="1" si="19"/>
        <v>0</v>
      </c>
      <c r="K229">
        <f t="shared" ca="1" si="21"/>
        <v>1</v>
      </c>
      <c r="L229" t="b">
        <f t="shared" ca="1" si="22"/>
        <v>1</v>
      </c>
      <c r="M229" t="str">
        <f t="shared" ca="1" si="20"/>
        <v/>
      </c>
      <c r="N229" t="str">
        <f ca="1">IF(L229,"",VLOOKUP(I229,'P NH|Score'!$A$2:$G$8,2,FALSE))</f>
        <v/>
      </c>
      <c r="O229" t="str">
        <f ca="1">IF(L229,"",VLOOKUP(J229,'Survival Rates'!$A$4:$E$123,K229+4)*N229)</f>
        <v/>
      </c>
    </row>
    <row r="230" spans="1:15" x14ac:dyDescent="0.3">
      <c r="A230">
        <f t="shared" si="23"/>
        <v>228</v>
      </c>
      <c r="B230" s="4" t="str">
        <f ca="1">_xlfn.XLOOKUP(OFFSET('Survey Data'!$B$2,A230,0),Key!A$2:A$5,Key!B$2:B$5,"")</f>
        <v/>
      </c>
      <c r="C230" s="4" t="str">
        <f ca="1">_xlfn.XLOOKUP(OFFSET('Survey Data'!$C$2,A230,0),Key!$D$2:$D$4,Key!$E$2:$E$4,"")</f>
        <v/>
      </c>
      <c r="D230" s="4" t="str">
        <f ca="1">_xlfn.XLOOKUP(OFFSET('Survey Data'!$D$2,A230,0),Key!$D$2:$D$4,Key!$E$2:$E$4,"")</f>
        <v/>
      </c>
      <c r="E230" s="4" t="str">
        <f ca="1">_xlfn.XLOOKUP(OFFSET('Survey Data'!$E$2,A230,0),Key!$D$2:$D$4,Key!$E$2:$E$4,"")</f>
        <v/>
      </c>
      <c r="F230" s="4">
        <f ca="1">OFFSET('Survey Data'!$F$2,A230,0)</f>
        <v>0</v>
      </c>
      <c r="G230" s="4" t="str">
        <f ca="1">_xlfn.XLOOKUP(OFFSET('Survey Data'!$G$2,A230,0),Key!$G$2:$G$3,Key!$H$2:$H$3,"")</f>
        <v/>
      </c>
      <c r="I230">
        <f t="shared" ca="1" si="18"/>
        <v>0</v>
      </c>
      <c r="J230">
        <f t="shared" ca="1" si="19"/>
        <v>0</v>
      </c>
      <c r="K230">
        <f t="shared" ca="1" si="21"/>
        <v>1</v>
      </c>
      <c r="L230" t="b">
        <f t="shared" ca="1" si="22"/>
        <v>1</v>
      </c>
      <c r="M230" t="str">
        <f t="shared" ca="1" si="20"/>
        <v/>
      </c>
      <c r="N230" t="str">
        <f ca="1">IF(L230,"",VLOOKUP(I230,'P NH|Score'!$A$2:$G$8,2,FALSE))</f>
        <v/>
      </c>
      <c r="O230" t="str">
        <f ca="1">IF(L230,"",VLOOKUP(J230,'Survival Rates'!$A$4:$E$123,K230+4)*N230)</f>
        <v/>
      </c>
    </row>
    <row r="231" spans="1:15" x14ac:dyDescent="0.3">
      <c r="A231">
        <f t="shared" si="23"/>
        <v>229</v>
      </c>
      <c r="B231" s="4" t="str">
        <f ca="1">_xlfn.XLOOKUP(OFFSET('Survey Data'!$B$2,A231,0),Key!A$2:A$5,Key!B$2:B$5,"")</f>
        <v/>
      </c>
      <c r="C231" s="4" t="str">
        <f ca="1">_xlfn.XLOOKUP(OFFSET('Survey Data'!$C$2,A231,0),Key!$D$2:$D$4,Key!$E$2:$E$4,"")</f>
        <v/>
      </c>
      <c r="D231" s="4" t="str">
        <f ca="1">_xlfn.XLOOKUP(OFFSET('Survey Data'!$D$2,A231,0),Key!$D$2:$D$4,Key!$E$2:$E$4,"")</f>
        <v/>
      </c>
      <c r="E231" s="4" t="str">
        <f ca="1">_xlfn.XLOOKUP(OFFSET('Survey Data'!$E$2,A231,0),Key!$D$2:$D$4,Key!$E$2:$E$4,"")</f>
        <v/>
      </c>
      <c r="F231" s="4">
        <f ca="1">OFFSET('Survey Data'!$F$2,A231,0)</f>
        <v>0</v>
      </c>
      <c r="G231" s="4" t="str">
        <f ca="1">_xlfn.XLOOKUP(OFFSET('Survey Data'!$G$2,A231,0),Key!$G$2:$G$3,Key!$H$2:$H$3,"")</f>
        <v/>
      </c>
      <c r="I231">
        <f t="shared" ca="1" si="18"/>
        <v>0</v>
      </c>
      <c r="J231">
        <f t="shared" ca="1" si="19"/>
        <v>0</v>
      </c>
      <c r="K231">
        <f t="shared" ca="1" si="21"/>
        <v>1</v>
      </c>
      <c r="L231" t="b">
        <f t="shared" ca="1" si="22"/>
        <v>1</v>
      </c>
      <c r="M231" t="str">
        <f t="shared" ca="1" si="20"/>
        <v/>
      </c>
      <c r="N231" t="str">
        <f ca="1">IF(L231,"",VLOOKUP(I231,'P NH|Score'!$A$2:$G$8,2,FALSE))</f>
        <v/>
      </c>
      <c r="O231" t="str">
        <f ca="1">IF(L231,"",VLOOKUP(J231,'Survival Rates'!$A$4:$E$123,K231+4)*N231)</f>
        <v/>
      </c>
    </row>
    <row r="232" spans="1:15" x14ac:dyDescent="0.3">
      <c r="A232">
        <f t="shared" si="23"/>
        <v>230</v>
      </c>
      <c r="B232" s="4" t="str">
        <f ca="1">_xlfn.XLOOKUP(OFFSET('Survey Data'!$B$2,A232,0),Key!A$2:A$5,Key!B$2:B$5,"")</f>
        <v/>
      </c>
      <c r="C232" s="4" t="str">
        <f ca="1">_xlfn.XLOOKUP(OFFSET('Survey Data'!$C$2,A232,0),Key!$D$2:$D$4,Key!$E$2:$E$4,"")</f>
        <v/>
      </c>
      <c r="D232" s="4" t="str">
        <f ca="1">_xlfn.XLOOKUP(OFFSET('Survey Data'!$D$2,A232,0),Key!$D$2:$D$4,Key!$E$2:$E$4,"")</f>
        <v/>
      </c>
      <c r="E232" s="4" t="str">
        <f ca="1">_xlfn.XLOOKUP(OFFSET('Survey Data'!$E$2,A232,0),Key!$D$2:$D$4,Key!$E$2:$E$4,"")</f>
        <v/>
      </c>
      <c r="F232" s="4">
        <f ca="1">OFFSET('Survey Data'!$F$2,A232,0)</f>
        <v>0</v>
      </c>
      <c r="G232" s="4" t="str">
        <f ca="1">_xlfn.XLOOKUP(OFFSET('Survey Data'!$G$2,A232,0),Key!$G$2:$G$3,Key!$H$2:$H$3,"")</f>
        <v/>
      </c>
      <c r="I232">
        <f t="shared" ca="1" si="18"/>
        <v>0</v>
      </c>
      <c r="J232">
        <f t="shared" ca="1" si="19"/>
        <v>0</v>
      </c>
      <c r="K232">
        <f t="shared" ca="1" si="21"/>
        <v>1</v>
      </c>
      <c r="L232" t="b">
        <f t="shared" ca="1" si="22"/>
        <v>1</v>
      </c>
      <c r="M232" t="str">
        <f t="shared" ca="1" si="20"/>
        <v/>
      </c>
      <c r="N232" t="str">
        <f ca="1">IF(L232,"",VLOOKUP(I232,'P NH|Score'!$A$2:$G$8,2,FALSE))</f>
        <v/>
      </c>
      <c r="O232" t="str">
        <f ca="1">IF(L232,"",VLOOKUP(J232,'Survival Rates'!$A$4:$E$123,K232+4)*N232)</f>
        <v/>
      </c>
    </row>
    <row r="233" spans="1:15" x14ac:dyDescent="0.3">
      <c r="A233">
        <f t="shared" si="23"/>
        <v>231</v>
      </c>
      <c r="B233" s="4" t="str">
        <f ca="1">_xlfn.XLOOKUP(OFFSET('Survey Data'!$B$2,A233,0),Key!A$2:A$5,Key!B$2:B$5,"")</f>
        <v/>
      </c>
      <c r="C233" s="4" t="str">
        <f ca="1">_xlfn.XLOOKUP(OFFSET('Survey Data'!$C$2,A233,0),Key!$D$2:$D$4,Key!$E$2:$E$4,"")</f>
        <v/>
      </c>
      <c r="D233" s="4" t="str">
        <f ca="1">_xlfn.XLOOKUP(OFFSET('Survey Data'!$D$2,A233,0),Key!$D$2:$D$4,Key!$E$2:$E$4,"")</f>
        <v/>
      </c>
      <c r="E233" s="4" t="str">
        <f ca="1">_xlfn.XLOOKUP(OFFSET('Survey Data'!$E$2,A233,0),Key!$D$2:$D$4,Key!$E$2:$E$4,"")</f>
        <v/>
      </c>
      <c r="F233" s="4">
        <f ca="1">OFFSET('Survey Data'!$F$2,A233,0)</f>
        <v>0</v>
      </c>
      <c r="G233" s="4" t="str">
        <f ca="1">_xlfn.XLOOKUP(OFFSET('Survey Data'!$G$2,A233,0),Key!$G$2:$G$3,Key!$H$2:$H$3,"")</f>
        <v/>
      </c>
      <c r="I233">
        <f t="shared" ca="1" si="18"/>
        <v>0</v>
      </c>
      <c r="J233">
        <f t="shared" ca="1" si="19"/>
        <v>0</v>
      </c>
      <c r="K233">
        <f t="shared" ca="1" si="21"/>
        <v>1</v>
      </c>
      <c r="L233" t="b">
        <f t="shared" ca="1" si="22"/>
        <v>1</v>
      </c>
      <c r="M233" t="str">
        <f t="shared" ca="1" si="20"/>
        <v/>
      </c>
      <c r="N233" t="str">
        <f ca="1">IF(L233,"",VLOOKUP(I233,'P NH|Score'!$A$2:$G$8,2,FALSE))</f>
        <v/>
      </c>
      <c r="O233" t="str">
        <f ca="1">IF(L233,"",VLOOKUP(J233,'Survival Rates'!$A$4:$E$123,K233+4)*N233)</f>
        <v/>
      </c>
    </row>
    <row r="234" spans="1:15" x14ac:dyDescent="0.3">
      <c r="A234">
        <f t="shared" si="23"/>
        <v>232</v>
      </c>
      <c r="B234" s="4" t="str">
        <f ca="1">_xlfn.XLOOKUP(OFFSET('Survey Data'!$B$2,A234,0),Key!A$2:A$5,Key!B$2:B$5,"")</f>
        <v/>
      </c>
      <c r="C234" s="4" t="str">
        <f ca="1">_xlfn.XLOOKUP(OFFSET('Survey Data'!$C$2,A234,0),Key!$D$2:$D$4,Key!$E$2:$E$4,"")</f>
        <v/>
      </c>
      <c r="D234" s="4" t="str">
        <f ca="1">_xlfn.XLOOKUP(OFFSET('Survey Data'!$D$2,A234,0),Key!$D$2:$D$4,Key!$E$2:$E$4,"")</f>
        <v/>
      </c>
      <c r="E234" s="4" t="str">
        <f ca="1">_xlfn.XLOOKUP(OFFSET('Survey Data'!$E$2,A234,0),Key!$D$2:$D$4,Key!$E$2:$E$4,"")</f>
        <v/>
      </c>
      <c r="F234" s="4">
        <f ca="1">OFFSET('Survey Data'!$F$2,A234,0)</f>
        <v>0</v>
      </c>
      <c r="G234" s="4" t="str">
        <f ca="1">_xlfn.XLOOKUP(OFFSET('Survey Data'!$G$2,A234,0),Key!$G$2:$G$3,Key!$H$2:$H$3,"")</f>
        <v/>
      </c>
      <c r="I234">
        <f t="shared" ca="1" si="18"/>
        <v>0</v>
      </c>
      <c r="J234">
        <f t="shared" ca="1" si="19"/>
        <v>0</v>
      </c>
      <c r="K234">
        <f t="shared" ca="1" si="21"/>
        <v>1</v>
      </c>
      <c r="L234" t="b">
        <f t="shared" ca="1" si="22"/>
        <v>1</v>
      </c>
      <c r="M234" t="str">
        <f t="shared" ca="1" si="20"/>
        <v/>
      </c>
      <c r="N234" t="str">
        <f ca="1">IF(L234,"",VLOOKUP(I234,'P NH|Score'!$A$2:$G$8,2,FALSE))</f>
        <v/>
      </c>
      <c r="O234" t="str">
        <f ca="1">IF(L234,"",VLOOKUP(J234,'Survival Rates'!$A$4:$E$123,K234+4)*N234)</f>
        <v/>
      </c>
    </row>
    <row r="235" spans="1:15" x14ac:dyDescent="0.3">
      <c r="A235">
        <f t="shared" si="23"/>
        <v>233</v>
      </c>
      <c r="B235" s="4" t="str">
        <f ca="1">_xlfn.XLOOKUP(OFFSET('Survey Data'!$B$2,A235,0),Key!A$2:A$5,Key!B$2:B$5,"")</f>
        <v/>
      </c>
      <c r="C235" s="4" t="str">
        <f ca="1">_xlfn.XLOOKUP(OFFSET('Survey Data'!$C$2,A235,0),Key!$D$2:$D$4,Key!$E$2:$E$4,"")</f>
        <v/>
      </c>
      <c r="D235" s="4" t="str">
        <f ca="1">_xlfn.XLOOKUP(OFFSET('Survey Data'!$D$2,A235,0),Key!$D$2:$D$4,Key!$E$2:$E$4,"")</f>
        <v/>
      </c>
      <c r="E235" s="4" t="str">
        <f ca="1">_xlfn.XLOOKUP(OFFSET('Survey Data'!$E$2,A235,0),Key!$D$2:$D$4,Key!$E$2:$E$4,"")</f>
        <v/>
      </c>
      <c r="F235" s="4">
        <f ca="1">OFFSET('Survey Data'!$F$2,A235,0)</f>
        <v>0</v>
      </c>
      <c r="G235" s="4" t="str">
        <f ca="1">_xlfn.XLOOKUP(OFFSET('Survey Data'!$G$2,A235,0),Key!$G$2:$G$3,Key!$H$2:$H$3,"")</f>
        <v/>
      </c>
      <c r="I235">
        <f t="shared" ca="1" si="18"/>
        <v>0</v>
      </c>
      <c r="J235">
        <f t="shared" ca="1" si="19"/>
        <v>0</v>
      </c>
      <c r="K235">
        <f t="shared" ca="1" si="21"/>
        <v>1</v>
      </c>
      <c r="L235" t="b">
        <f t="shared" ca="1" si="22"/>
        <v>1</v>
      </c>
      <c r="M235" t="str">
        <f t="shared" ca="1" si="20"/>
        <v/>
      </c>
      <c r="N235" t="str">
        <f ca="1">IF(L235,"",VLOOKUP(I235,'P NH|Score'!$A$2:$G$8,2,FALSE))</f>
        <v/>
      </c>
      <c r="O235" t="str">
        <f ca="1">IF(L235,"",VLOOKUP(J235,'Survival Rates'!$A$4:$E$123,K235+4)*N235)</f>
        <v/>
      </c>
    </row>
    <row r="236" spans="1:15" x14ac:dyDescent="0.3">
      <c r="A236">
        <f t="shared" si="23"/>
        <v>234</v>
      </c>
      <c r="B236" s="4" t="str">
        <f ca="1">_xlfn.XLOOKUP(OFFSET('Survey Data'!$B$2,A236,0),Key!A$2:A$5,Key!B$2:B$5,"")</f>
        <v/>
      </c>
      <c r="C236" s="4" t="str">
        <f ca="1">_xlfn.XLOOKUP(OFFSET('Survey Data'!$C$2,A236,0),Key!$D$2:$D$4,Key!$E$2:$E$4,"")</f>
        <v/>
      </c>
      <c r="D236" s="4" t="str">
        <f ca="1">_xlfn.XLOOKUP(OFFSET('Survey Data'!$D$2,A236,0),Key!$D$2:$D$4,Key!$E$2:$E$4,"")</f>
        <v/>
      </c>
      <c r="E236" s="4" t="str">
        <f ca="1">_xlfn.XLOOKUP(OFFSET('Survey Data'!$E$2,A236,0),Key!$D$2:$D$4,Key!$E$2:$E$4,"")</f>
        <v/>
      </c>
      <c r="F236" s="4">
        <f ca="1">OFFSET('Survey Data'!$F$2,A236,0)</f>
        <v>0</v>
      </c>
      <c r="G236" s="4" t="str">
        <f ca="1">_xlfn.XLOOKUP(OFFSET('Survey Data'!$G$2,A236,0),Key!$G$2:$G$3,Key!$H$2:$H$3,"")</f>
        <v/>
      </c>
      <c r="I236">
        <f t="shared" ca="1" si="18"/>
        <v>0</v>
      </c>
      <c r="J236">
        <f t="shared" ca="1" si="19"/>
        <v>0</v>
      </c>
      <c r="K236">
        <f t="shared" ca="1" si="21"/>
        <v>1</v>
      </c>
      <c r="L236" t="b">
        <f t="shared" ca="1" si="22"/>
        <v>1</v>
      </c>
      <c r="M236" t="str">
        <f t="shared" ca="1" si="20"/>
        <v/>
      </c>
      <c r="N236" t="str">
        <f ca="1">IF(L236,"",VLOOKUP(I236,'P NH|Score'!$A$2:$G$8,2,FALSE))</f>
        <v/>
      </c>
      <c r="O236" t="str">
        <f ca="1">IF(L236,"",VLOOKUP(J236,'Survival Rates'!$A$4:$E$123,K236+4)*N236)</f>
        <v/>
      </c>
    </row>
    <row r="237" spans="1:15" x14ac:dyDescent="0.3">
      <c r="A237">
        <f t="shared" si="23"/>
        <v>235</v>
      </c>
      <c r="B237" s="4" t="str">
        <f ca="1">_xlfn.XLOOKUP(OFFSET('Survey Data'!$B$2,A237,0),Key!A$2:A$5,Key!B$2:B$5,"")</f>
        <v/>
      </c>
      <c r="C237" s="4" t="str">
        <f ca="1">_xlfn.XLOOKUP(OFFSET('Survey Data'!$C$2,A237,0),Key!$D$2:$D$4,Key!$E$2:$E$4,"")</f>
        <v/>
      </c>
      <c r="D237" s="4" t="str">
        <f ca="1">_xlfn.XLOOKUP(OFFSET('Survey Data'!$D$2,A237,0),Key!$D$2:$D$4,Key!$E$2:$E$4,"")</f>
        <v/>
      </c>
      <c r="E237" s="4" t="str">
        <f ca="1">_xlfn.XLOOKUP(OFFSET('Survey Data'!$E$2,A237,0),Key!$D$2:$D$4,Key!$E$2:$E$4,"")</f>
        <v/>
      </c>
      <c r="F237" s="4">
        <f ca="1">OFFSET('Survey Data'!$F$2,A237,0)</f>
        <v>0</v>
      </c>
      <c r="G237" s="4" t="str">
        <f ca="1">_xlfn.XLOOKUP(OFFSET('Survey Data'!$G$2,A237,0),Key!$G$2:$G$3,Key!$H$2:$H$3,"")</f>
        <v/>
      </c>
      <c r="I237">
        <f t="shared" ca="1" si="18"/>
        <v>0</v>
      </c>
      <c r="J237">
        <f t="shared" ca="1" si="19"/>
        <v>0</v>
      </c>
      <c r="K237">
        <f t="shared" ca="1" si="21"/>
        <v>1</v>
      </c>
      <c r="L237" t="b">
        <f t="shared" ca="1" si="22"/>
        <v>1</v>
      </c>
      <c r="M237" t="str">
        <f t="shared" ca="1" si="20"/>
        <v/>
      </c>
      <c r="N237" t="str">
        <f ca="1">IF(L237,"",VLOOKUP(I237,'P NH|Score'!$A$2:$G$8,2,FALSE))</f>
        <v/>
      </c>
      <c r="O237" t="str">
        <f ca="1">IF(L237,"",VLOOKUP(J237,'Survival Rates'!$A$4:$E$123,K237+4)*N237)</f>
        <v/>
      </c>
    </row>
    <row r="238" spans="1:15" x14ac:dyDescent="0.3">
      <c r="A238">
        <f t="shared" si="23"/>
        <v>236</v>
      </c>
      <c r="B238" s="4" t="str">
        <f ca="1">_xlfn.XLOOKUP(OFFSET('Survey Data'!$B$2,A238,0),Key!A$2:A$5,Key!B$2:B$5,"")</f>
        <v/>
      </c>
      <c r="C238" s="4" t="str">
        <f ca="1">_xlfn.XLOOKUP(OFFSET('Survey Data'!$C$2,A238,0),Key!$D$2:$D$4,Key!$E$2:$E$4,"")</f>
        <v/>
      </c>
      <c r="D238" s="4" t="str">
        <f ca="1">_xlfn.XLOOKUP(OFFSET('Survey Data'!$D$2,A238,0),Key!$D$2:$D$4,Key!$E$2:$E$4,"")</f>
        <v/>
      </c>
      <c r="E238" s="4" t="str">
        <f ca="1">_xlfn.XLOOKUP(OFFSET('Survey Data'!$E$2,A238,0),Key!$D$2:$D$4,Key!$E$2:$E$4,"")</f>
        <v/>
      </c>
      <c r="F238" s="4">
        <f ca="1">OFFSET('Survey Data'!$F$2,A238,0)</f>
        <v>0</v>
      </c>
      <c r="G238" s="4" t="str">
        <f ca="1">_xlfn.XLOOKUP(OFFSET('Survey Data'!$G$2,A238,0),Key!$G$2:$G$3,Key!$H$2:$H$3,"")</f>
        <v/>
      </c>
      <c r="I238">
        <f t="shared" ca="1" si="18"/>
        <v>0</v>
      </c>
      <c r="J238">
        <f t="shared" ca="1" si="19"/>
        <v>0</v>
      </c>
      <c r="K238">
        <f t="shared" ca="1" si="21"/>
        <v>1</v>
      </c>
      <c r="L238" t="b">
        <f t="shared" ca="1" si="22"/>
        <v>1</v>
      </c>
      <c r="M238" t="str">
        <f t="shared" ca="1" si="20"/>
        <v/>
      </c>
      <c r="N238" t="str">
        <f ca="1">IF(L238,"",VLOOKUP(I238,'P NH|Score'!$A$2:$G$8,2,FALSE))</f>
        <v/>
      </c>
      <c r="O238" t="str">
        <f ca="1">IF(L238,"",VLOOKUP(J238,'Survival Rates'!$A$4:$E$123,K238+4)*N238)</f>
        <v/>
      </c>
    </row>
    <row r="239" spans="1:15" x14ac:dyDescent="0.3">
      <c r="A239">
        <f t="shared" si="23"/>
        <v>237</v>
      </c>
      <c r="B239" s="4" t="str">
        <f ca="1">_xlfn.XLOOKUP(OFFSET('Survey Data'!$B$2,A239,0),Key!A$2:A$5,Key!B$2:B$5,"")</f>
        <v/>
      </c>
      <c r="C239" s="4" t="str">
        <f ca="1">_xlfn.XLOOKUP(OFFSET('Survey Data'!$C$2,A239,0),Key!$D$2:$D$4,Key!$E$2:$E$4,"")</f>
        <v/>
      </c>
      <c r="D239" s="4" t="str">
        <f ca="1">_xlfn.XLOOKUP(OFFSET('Survey Data'!$D$2,A239,0),Key!$D$2:$D$4,Key!$E$2:$E$4,"")</f>
        <v/>
      </c>
      <c r="E239" s="4" t="str">
        <f ca="1">_xlfn.XLOOKUP(OFFSET('Survey Data'!$E$2,A239,0),Key!$D$2:$D$4,Key!$E$2:$E$4,"")</f>
        <v/>
      </c>
      <c r="F239" s="4">
        <f ca="1">OFFSET('Survey Data'!$F$2,A239,0)</f>
        <v>0</v>
      </c>
      <c r="G239" s="4" t="str">
        <f ca="1">_xlfn.XLOOKUP(OFFSET('Survey Data'!$G$2,A239,0),Key!$G$2:$G$3,Key!$H$2:$H$3,"")</f>
        <v/>
      </c>
      <c r="I239">
        <f t="shared" ca="1" si="18"/>
        <v>0</v>
      </c>
      <c r="J239">
        <f t="shared" ca="1" si="19"/>
        <v>0</v>
      </c>
      <c r="K239">
        <f t="shared" ca="1" si="21"/>
        <v>1</v>
      </c>
      <c r="L239" t="b">
        <f t="shared" ca="1" si="22"/>
        <v>1</v>
      </c>
      <c r="M239" t="str">
        <f t="shared" ca="1" si="20"/>
        <v/>
      </c>
      <c r="N239" t="str">
        <f ca="1">IF(L239,"",VLOOKUP(I239,'P NH|Score'!$A$2:$G$8,2,FALSE))</f>
        <v/>
      </c>
      <c r="O239" t="str">
        <f ca="1">IF(L239,"",VLOOKUP(J239,'Survival Rates'!$A$4:$E$123,K239+4)*N239)</f>
        <v/>
      </c>
    </row>
    <row r="240" spans="1:15" x14ac:dyDescent="0.3">
      <c r="A240">
        <f t="shared" si="23"/>
        <v>238</v>
      </c>
      <c r="B240" s="4" t="str">
        <f ca="1">_xlfn.XLOOKUP(OFFSET('Survey Data'!$B$2,A240,0),Key!A$2:A$5,Key!B$2:B$5,"")</f>
        <v/>
      </c>
      <c r="C240" s="4" t="str">
        <f ca="1">_xlfn.XLOOKUP(OFFSET('Survey Data'!$C$2,A240,0),Key!$D$2:$D$4,Key!$E$2:$E$4,"")</f>
        <v/>
      </c>
      <c r="D240" s="4" t="str">
        <f ca="1">_xlfn.XLOOKUP(OFFSET('Survey Data'!$D$2,A240,0),Key!$D$2:$D$4,Key!$E$2:$E$4,"")</f>
        <v/>
      </c>
      <c r="E240" s="4" t="str">
        <f ca="1">_xlfn.XLOOKUP(OFFSET('Survey Data'!$E$2,A240,0),Key!$D$2:$D$4,Key!$E$2:$E$4,"")</f>
        <v/>
      </c>
      <c r="F240" s="4">
        <f ca="1">OFFSET('Survey Data'!$F$2,A240,0)</f>
        <v>0</v>
      </c>
      <c r="G240" s="4" t="str">
        <f ca="1">_xlfn.XLOOKUP(OFFSET('Survey Data'!$G$2,A240,0),Key!$G$2:$G$3,Key!$H$2:$H$3,"")</f>
        <v/>
      </c>
      <c r="I240">
        <f t="shared" ca="1" si="18"/>
        <v>0</v>
      </c>
      <c r="J240">
        <f t="shared" ca="1" si="19"/>
        <v>0</v>
      </c>
      <c r="K240">
        <f t="shared" ca="1" si="21"/>
        <v>1</v>
      </c>
      <c r="L240" t="b">
        <f t="shared" ca="1" si="22"/>
        <v>1</v>
      </c>
      <c r="M240" t="str">
        <f t="shared" ca="1" si="20"/>
        <v/>
      </c>
      <c r="N240" t="str">
        <f ca="1">IF(L240,"",VLOOKUP(I240,'P NH|Score'!$A$2:$G$8,2,FALSE))</f>
        <v/>
      </c>
      <c r="O240" t="str">
        <f ca="1">IF(L240,"",VLOOKUP(J240,'Survival Rates'!$A$4:$E$123,K240+4)*N240)</f>
        <v/>
      </c>
    </row>
    <row r="241" spans="1:15" x14ac:dyDescent="0.3">
      <c r="A241">
        <f t="shared" si="23"/>
        <v>239</v>
      </c>
      <c r="B241" s="4" t="str">
        <f ca="1">_xlfn.XLOOKUP(OFFSET('Survey Data'!$B$2,A241,0),Key!A$2:A$5,Key!B$2:B$5,"")</f>
        <v/>
      </c>
      <c r="C241" s="4" t="str">
        <f ca="1">_xlfn.XLOOKUP(OFFSET('Survey Data'!$C$2,A241,0),Key!$D$2:$D$4,Key!$E$2:$E$4,"")</f>
        <v/>
      </c>
      <c r="D241" s="4" t="str">
        <f ca="1">_xlfn.XLOOKUP(OFFSET('Survey Data'!$D$2,A241,0),Key!$D$2:$D$4,Key!$E$2:$E$4,"")</f>
        <v/>
      </c>
      <c r="E241" s="4" t="str">
        <f ca="1">_xlfn.XLOOKUP(OFFSET('Survey Data'!$E$2,A241,0),Key!$D$2:$D$4,Key!$E$2:$E$4,"")</f>
        <v/>
      </c>
      <c r="F241" s="4">
        <f ca="1">OFFSET('Survey Data'!$F$2,A241,0)</f>
        <v>0</v>
      </c>
      <c r="G241" s="4" t="str">
        <f ca="1">_xlfn.XLOOKUP(OFFSET('Survey Data'!$G$2,A241,0),Key!$G$2:$G$3,Key!$H$2:$H$3,"")</f>
        <v/>
      </c>
      <c r="I241">
        <f t="shared" ca="1" si="18"/>
        <v>0</v>
      </c>
      <c r="J241">
        <f t="shared" ca="1" si="19"/>
        <v>0</v>
      </c>
      <c r="K241">
        <f t="shared" ca="1" si="21"/>
        <v>1</v>
      </c>
      <c r="L241" t="b">
        <f t="shared" ca="1" si="22"/>
        <v>1</v>
      </c>
      <c r="M241" t="str">
        <f t="shared" ca="1" si="20"/>
        <v/>
      </c>
      <c r="N241" t="str">
        <f ca="1">IF(L241,"",VLOOKUP(I241,'P NH|Score'!$A$2:$G$8,2,FALSE))</f>
        <v/>
      </c>
      <c r="O241" t="str">
        <f ca="1">IF(L241,"",VLOOKUP(J241,'Survival Rates'!$A$4:$E$123,K241+4)*N241)</f>
        <v/>
      </c>
    </row>
    <row r="242" spans="1:15" x14ac:dyDescent="0.3">
      <c r="A242">
        <f t="shared" si="23"/>
        <v>240</v>
      </c>
      <c r="B242" s="4" t="str">
        <f ca="1">_xlfn.XLOOKUP(OFFSET('Survey Data'!$B$2,A242,0),Key!A$2:A$5,Key!B$2:B$5,"")</f>
        <v/>
      </c>
      <c r="C242" s="4" t="str">
        <f ca="1">_xlfn.XLOOKUP(OFFSET('Survey Data'!$C$2,A242,0),Key!$D$2:$D$4,Key!$E$2:$E$4,"")</f>
        <v/>
      </c>
      <c r="D242" s="4" t="str">
        <f ca="1">_xlfn.XLOOKUP(OFFSET('Survey Data'!$D$2,A242,0),Key!$D$2:$D$4,Key!$E$2:$E$4,"")</f>
        <v/>
      </c>
      <c r="E242" s="4" t="str">
        <f ca="1">_xlfn.XLOOKUP(OFFSET('Survey Data'!$E$2,A242,0),Key!$D$2:$D$4,Key!$E$2:$E$4,"")</f>
        <v/>
      </c>
      <c r="F242" s="4">
        <f ca="1">OFFSET('Survey Data'!$F$2,A242,0)</f>
        <v>0</v>
      </c>
      <c r="G242" s="4" t="str">
        <f ca="1">_xlfn.XLOOKUP(OFFSET('Survey Data'!$G$2,A242,0),Key!$G$2:$G$3,Key!$H$2:$H$3,"")</f>
        <v/>
      </c>
      <c r="I242">
        <f t="shared" ca="1" si="18"/>
        <v>0</v>
      </c>
      <c r="J242">
        <f t="shared" ca="1" si="19"/>
        <v>0</v>
      </c>
      <c r="K242">
        <f t="shared" ca="1" si="21"/>
        <v>1</v>
      </c>
      <c r="L242" t="b">
        <f t="shared" ca="1" si="22"/>
        <v>1</v>
      </c>
      <c r="M242" t="str">
        <f t="shared" ca="1" si="20"/>
        <v/>
      </c>
      <c r="N242" t="str">
        <f ca="1">IF(L242,"",VLOOKUP(I242,'P NH|Score'!$A$2:$G$8,2,FALSE))</f>
        <v/>
      </c>
      <c r="O242" t="str">
        <f ca="1">IF(L242,"",VLOOKUP(J242,'Survival Rates'!$A$4:$E$123,K242+4)*N242)</f>
        <v/>
      </c>
    </row>
    <row r="243" spans="1:15" x14ac:dyDescent="0.3">
      <c r="A243">
        <f t="shared" si="23"/>
        <v>241</v>
      </c>
      <c r="B243" s="4" t="str">
        <f ca="1">_xlfn.XLOOKUP(OFFSET('Survey Data'!$B$2,A243,0),Key!A$2:A$5,Key!B$2:B$5,"")</f>
        <v/>
      </c>
      <c r="C243" s="4" t="str">
        <f ca="1">_xlfn.XLOOKUP(OFFSET('Survey Data'!$C$2,A243,0),Key!$D$2:$D$4,Key!$E$2:$E$4,"")</f>
        <v/>
      </c>
      <c r="D243" s="4" t="str">
        <f ca="1">_xlfn.XLOOKUP(OFFSET('Survey Data'!$D$2,A243,0),Key!$D$2:$D$4,Key!$E$2:$E$4,"")</f>
        <v/>
      </c>
      <c r="E243" s="4" t="str">
        <f ca="1">_xlfn.XLOOKUP(OFFSET('Survey Data'!$E$2,A243,0),Key!$D$2:$D$4,Key!$E$2:$E$4,"")</f>
        <v/>
      </c>
      <c r="F243" s="4">
        <f ca="1">OFFSET('Survey Data'!$F$2,A243,0)</f>
        <v>0</v>
      </c>
      <c r="G243" s="4" t="str">
        <f ca="1">_xlfn.XLOOKUP(OFFSET('Survey Data'!$G$2,A243,0),Key!$G$2:$G$3,Key!$H$2:$H$3,"")</f>
        <v/>
      </c>
      <c r="I243">
        <f t="shared" ca="1" si="18"/>
        <v>0</v>
      </c>
      <c r="J243">
        <f t="shared" ca="1" si="19"/>
        <v>0</v>
      </c>
      <c r="K243">
        <f t="shared" ca="1" si="21"/>
        <v>1</v>
      </c>
      <c r="L243" t="b">
        <f t="shared" ca="1" si="22"/>
        <v>1</v>
      </c>
      <c r="M243" t="str">
        <f t="shared" ca="1" si="20"/>
        <v/>
      </c>
      <c r="N243" t="str">
        <f ca="1">IF(L243,"",VLOOKUP(I243,'P NH|Score'!$A$2:$G$8,2,FALSE))</f>
        <v/>
      </c>
      <c r="O243" t="str">
        <f ca="1">IF(L243,"",VLOOKUP(J243,'Survival Rates'!$A$4:$E$123,K243+4)*N243)</f>
        <v/>
      </c>
    </row>
    <row r="244" spans="1:15" x14ac:dyDescent="0.3">
      <c r="A244">
        <f t="shared" si="23"/>
        <v>242</v>
      </c>
      <c r="B244" s="4" t="str">
        <f ca="1">_xlfn.XLOOKUP(OFFSET('Survey Data'!$B$2,A244,0),Key!A$2:A$5,Key!B$2:B$5,"")</f>
        <v/>
      </c>
      <c r="C244" s="4" t="str">
        <f ca="1">_xlfn.XLOOKUP(OFFSET('Survey Data'!$C$2,A244,0),Key!$D$2:$D$4,Key!$E$2:$E$4,"")</f>
        <v/>
      </c>
      <c r="D244" s="4" t="str">
        <f ca="1">_xlfn.XLOOKUP(OFFSET('Survey Data'!$D$2,A244,0),Key!$D$2:$D$4,Key!$E$2:$E$4,"")</f>
        <v/>
      </c>
      <c r="E244" s="4" t="str">
        <f ca="1">_xlfn.XLOOKUP(OFFSET('Survey Data'!$E$2,A244,0),Key!$D$2:$D$4,Key!$E$2:$E$4,"")</f>
        <v/>
      </c>
      <c r="F244" s="4">
        <f ca="1">OFFSET('Survey Data'!$F$2,A244,0)</f>
        <v>0</v>
      </c>
      <c r="G244" s="4" t="str">
        <f ca="1">_xlfn.XLOOKUP(OFFSET('Survey Data'!$G$2,A244,0),Key!$G$2:$G$3,Key!$H$2:$H$3,"")</f>
        <v/>
      </c>
      <c r="I244">
        <f t="shared" ca="1" si="18"/>
        <v>0</v>
      </c>
      <c r="J244">
        <f t="shared" ca="1" si="19"/>
        <v>0</v>
      </c>
      <c r="K244">
        <f t="shared" ca="1" si="21"/>
        <v>1</v>
      </c>
      <c r="L244" t="b">
        <f t="shared" ca="1" si="22"/>
        <v>1</v>
      </c>
      <c r="M244" t="str">
        <f t="shared" ca="1" si="20"/>
        <v/>
      </c>
      <c r="N244" t="str">
        <f ca="1">IF(L244,"",VLOOKUP(I244,'P NH|Score'!$A$2:$G$8,2,FALSE))</f>
        <v/>
      </c>
      <c r="O244" t="str">
        <f ca="1">IF(L244,"",VLOOKUP(J244,'Survival Rates'!$A$4:$E$123,K244+4)*N244)</f>
        <v/>
      </c>
    </row>
    <row r="245" spans="1:15" x14ac:dyDescent="0.3">
      <c r="A245">
        <f t="shared" si="23"/>
        <v>243</v>
      </c>
      <c r="B245" s="4" t="str">
        <f ca="1">_xlfn.XLOOKUP(OFFSET('Survey Data'!$B$2,A245,0),Key!A$2:A$5,Key!B$2:B$5,"")</f>
        <v/>
      </c>
      <c r="C245" s="4" t="str">
        <f ca="1">_xlfn.XLOOKUP(OFFSET('Survey Data'!$C$2,A245,0),Key!$D$2:$D$4,Key!$E$2:$E$4,"")</f>
        <v/>
      </c>
      <c r="D245" s="4" t="str">
        <f ca="1">_xlfn.XLOOKUP(OFFSET('Survey Data'!$D$2,A245,0),Key!$D$2:$D$4,Key!$E$2:$E$4,"")</f>
        <v/>
      </c>
      <c r="E245" s="4" t="str">
        <f ca="1">_xlfn.XLOOKUP(OFFSET('Survey Data'!$E$2,A245,0),Key!$D$2:$D$4,Key!$E$2:$E$4,"")</f>
        <v/>
      </c>
      <c r="F245" s="4">
        <f ca="1">OFFSET('Survey Data'!$F$2,A245,0)</f>
        <v>0</v>
      </c>
      <c r="G245" s="4" t="str">
        <f ca="1">_xlfn.XLOOKUP(OFFSET('Survey Data'!$G$2,A245,0),Key!$G$2:$G$3,Key!$H$2:$H$3,"")</f>
        <v/>
      </c>
      <c r="I245">
        <f t="shared" ca="1" si="18"/>
        <v>0</v>
      </c>
      <c r="J245">
        <f t="shared" ca="1" si="19"/>
        <v>0</v>
      </c>
      <c r="K245">
        <f t="shared" ca="1" si="21"/>
        <v>1</v>
      </c>
      <c r="L245" t="b">
        <f t="shared" ca="1" si="22"/>
        <v>1</v>
      </c>
      <c r="M245" t="str">
        <f t="shared" ca="1" si="20"/>
        <v/>
      </c>
      <c r="N245" t="str">
        <f ca="1">IF(L245,"",VLOOKUP(I245,'P NH|Score'!$A$2:$G$8,2,FALSE))</f>
        <v/>
      </c>
      <c r="O245" t="str">
        <f ca="1">IF(L245,"",VLOOKUP(J245,'Survival Rates'!$A$4:$E$123,K245+4)*N245)</f>
        <v/>
      </c>
    </row>
    <row r="246" spans="1:15" x14ac:dyDescent="0.3">
      <c r="A246">
        <f t="shared" si="23"/>
        <v>244</v>
      </c>
      <c r="B246" s="4" t="str">
        <f ca="1">_xlfn.XLOOKUP(OFFSET('Survey Data'!$B$2,A246,0),Key!A$2:A$5,Key!B$2:B$5,"")</f>
        <v/>
      </c>
      <c r="C246" s="4" t="str">
        <f ca="1">_xlfn.XLOOKUP(OFFSET('Survey Data'!$C$2,A246,0),Key!$D$2:$D$4,Key!$E$2:$E$4,"")</f>
        <v/>
      </c>
      <c r="D246" s="4" t="str">
        <f ca="1">_xlfn.XLOOKUP(OFFSET('Survey Data'!$D$2,A246,0),Key!$D$2:$D$4,Key!$E$2:$E$4,"")</f>
        <v/>
      </c>
      <c r="E246" s="4" t="str">
        <f ca="1">_xlfn.XLOOKUP(OFFSET('Survey Data'!$E$2,A246,0),Key!$D$2:$D$4,Key!$E$2:$E$4,"")</f>
        <v/>
      </c>
      <c r="F246" s="4">
        <f ca="1">OFFSET('Survey Data'!$F$2,A246,0)</f>
        <v>0</v>
      </c>
      <c r="G246" s="4" t="str">
        <f ca="1">_xlfn.XLOOKUP(OFFSET('Survey Data'!$G$2,A246,0),Key!$G$2:$G$3,Key!$H$2:$H$3,"")</f>
        <v/>
      </c>
      <c r="I246">
        <f t="shared" ca="1" si="18"/>
        <v>0</v>
      </c>
      <c r="J246">
        <f t="shared" ca="1" si="19"/>
        <v>0</v>
      </c>
      <c r="K246">
        <f t="shared" ca="1" si="21"/>
        <v>1</v>
      </c>
      <c r="L246" t="b">
        <f t="shared" ca="1" si="22"/>
        <v>1</v>
      </c>
      <c r="M246" t="str">
        <f t="shared" ca="1" si="20"/>
        <v/>
      </c>
      <c r="N246" t="str">
        <f ca="1">IF(L246,"",VLOOKUP(I246,'P NH|Score'!$A$2:$G$8,2,FALSE))</f>
        <v/>
      </c>
      <c r="O246" t="str">
        <f ca="1">IF(L246,"",VLOOKUP(J246,'Survival Rates'!$A$4:$E$123,K246+4)*N246)</f>
        <v/>
      </c>
    </row>
    <row r="247" spans="1:15" x14ac:dyDescent="0.3">
      <c r="A247">
        <f t="shared" si="23"/>
        <v>245</v>
      </c>
      <c r="B247" s="4" t="str">
        <f ca="1">_xlfn.XLOOKUP(OFFSET('Survey Data'!$B$2,A247,0),Key!A$2:A$5,Key!B$2:B$5,"")</f>
        <v/>
      </c>
      <c r="C247" s="4" t="str">
        <f ca="1">_xlfn.XLOOKUP(OFFSET('Survey Data'!$C$2,A247,0),Key!$D$2:$D$4,Key!$E$2:$E$4,"")</f>
        <v/>
      </c>
      <c r="D247" s="4" t="str">
        <f ca="1">_xlfn.XLOOKUP(OFFSET('Survey Data'!$D$2,A247,0),Key!$D$2:$D$4,Key!$E$2:$E$4,"")</f>
        <v/>
      </c>
      <c r="E247" s="4" t="str">
        <f ca="1">_xlfn.XLOOKUP(OFFSET('Survey Data'!$E$2,A247,0),Key!$D$2:$D$4,Key!$E$2:$E$4,"")</f>
        <v/>
      </c>
      <c r="F247" s="4">
        <f ca="1">OFFSET('Survey Data'!$F$2,A247,0)</f>
        <v>0</v>
      </c>
      <c r="G247" s="4" t="str">
        <f ca="1">_xlfn.XLOOKUP(OFFSET('Survey Data'!$G$2,A247,0),Key!$G$2:$G$3,Key!$H$2:$H$3,"")</f>
        <v/>
      </c>
      <c r="I247">
        <f t="shared" ca="1" si="18"/>
        <v>0</v>
      </c>
      <c r="J247">
        <f t="shared" ca="1" si="19"/>
        <v>0</v>
      </c>
      <c r="K247">
        <f t="shared" ca="1" si="21"/>
        <v>1</v>
      </c>
      <c r="L247" t="b">
        <f t="shared" ca="1" si="22"/>
        <v>1</v>
      </c>
      <c r="M247" t="str">
        <f t="shared" ca="1" si="20"/>
        <v/>
      </c>
      <c r="N247" t="str">
        <f ca="1">IF(L247,"",VLOOKUP(I247,'P NH|Score'!$A$2:$G$8,2,FALSE))</f>
        <v/>
      </c>
      <c r="O247" t="str">
        <f ca="1">IF(L247,"",VLOOKUP(J247,'Survival Rates'!$A$4:$E$123,K247+4)*N247)</f>
        <v/>
      </c>
    </row>
    <row r="248" spans="1:15" x14ac:dyDescent="0.3">
      <c r="A248">
        <f t="shared" si="23"/>
        <v>246</v>
      </c>
      <c r="B248" s="4" t="str">
        <f ca="1">_xlfn.XLOOKUP(OFFSET('Survey Data'!$B$2,A248,0),Key!A$2:A$5,Key!B$2:B$5,"")</f>
        <v/>
      </c>
      <c r="C248" s="4" t="str">
        <f ca="1">_xlfn.XLOOKUP(OFFSET('Survey Data'!$C$2,A248,0),Key!$D$2:$D$4,Key!$E$2:$E$4,"")</f>
        <v/>
      </c>
      <c r="D248" s="4" t="str">
        <f ca="1">_xlfn.XLOOKUP(OFFSET('Survey Data'!$D$2,A248,0),Key!$D$2:$D$4,Key!$E$2:$E$4,"")</f>
        <v/>
      </c>
      <c r="E248" s="4" t="str">
        <f ca="1">_xlfn.XLOOKUP(OFFSET('Survey Data'!$E$2,A248,0),Key!$D$2:$D$4,Key!$E$2:$E$4,"")</f>
        <v/>
      </c>
      <c r="F248" s="4">
        <f ca="1">OFFSET('Survey Data'!$F$2,A248,0)</f>
        <v>0</v>
      </c>
      <c r="G248" s="4" t="str">
        <f ca="1">_xlfn.XLOOKUP(OFFSET('Survey Data'!$G$2,A248,0),Key!$G$2:$G$3,Key!$H$2:$H$3,"")</f>
        <v/>
      </c>
      <c r="I248">
        <f t="shared" ca="1" si="18"/>
        <v>0</v>
      </c>
      <c r="J248">
        <f t="shared" ca="1" si="19"/>
        <v>0</v>
      </c>
      <c r="K248">
        <f t="shared" ca="1" si="21"/>
        <v>1</v>
      </c>
      <c r="L248" t="b">
        <f t="shared" ca="1" si="22"/>
        <v>1</v>
      </c>
      <c r="M248" t="str">
        <f t="shared" ca="1" si="20"/>
        <v/>
      </c>
      <c r="N248" t="str">
        <f ca="1">IF(L248,"",VLOOKUP(I248,'P NH|Score'!$A$2:$G$8,2,FALSE))</f>
        <v/>
      </c>
      <c r="O248" t="str">
        <f ca="1">IF(L248,"",VLOOKUP(J248,'Survival Rates'!$A$4:$E$123,K248+4)*N248)</f>
        <v/>
      </c>
    </row>
    <row r="249" spans="1:15" x14ac:dyDescent="0.3">
      <c r="A249">
        <f t="shared" si="23"/>
        <v>247</v>
      </c>
      <c r="B249" s="4" t="str">
        <f ca="1">_xlfn.XLOOKUP(OFFSET('Survey Data'!$B$2,A249,0),Key!A$2:A$5,Key!B$2:B$5,"")</f>
        <v/>
      </c>
      <c r="C249" s="4" t="str">
        <f ca="1">_xlfn.XLOOKUP(OFFSET('Survey Data'!$C$2,A249,0),Key!$D$2:$D$4,Key!$E$2:$E$4,"")</f>
        <v/>
      </c>
      <c r="D249" s="4" t="str">
        <f ca="1">_xlfn.XLOOKUP(OFFSET('Survey Data'!$D$2,A249,0),Key!$D$2:$D$4,Key!$E$2:$E$4,"")</f>
        <v/>
      </c>
      <c r="E249" s="4" t="str">
        <f ca="1">_xlfn.XLOOKUP(OFFSET('Survey Data'!$E$2,A249,0),Key!$D$2:$D$4,Key!$E$2:$E$4,"")</f>
        <v/>
      </c>
      <c r="F249" s="4">
        <f ca="1">OFFSET('Survey Data'!$F$2,A249,0)</f>
        <v>0</v>
      </c>
      <c r="G249" s="4" t="str">
        <f ca="1">_xlfn.XLOOKUP(OFFSET('Survey Data'!$G$2,A249,0),Key!$G$2:$G$3,Key!$H$2:$H$3,"")</f>
        <v/>
      </c>
      <c r="I249">
        <f t="shared" ca="1" si="18"/>
        <v>0</v>
      </c>
      <c r="J249">
        <f t="shared" ca="1" si="19"/>
        <v>0</v>
      </c>
      <c r="K249">
        <f t="shared" ca="1" si="21"/>
        <v>1</v>
      </c>
      <c r="L249" t="b">
        <f t="shared" ca="1" si="22"/>
        <v>1</v>
      </c>
      <c r="M249" t="str">
        <f t="shared" ca="1" si="20"/>
        <v/>
      </c>
      <c r="N249" t="str">
        <f ca="1">IF(L249,"",VLOOKUP(I249,'P NH|Score'!$A$2:$G$8,2,FALSE))</f>
        <v/>
      </c>
      <c r="O249" t="str">
        <f ca="1">IF(L249,"",VLOOKUP(J249,'Survival Rates'!$A$4:$E$123,K249+4)*N249)</f>
        <v/>
      </c>
    </row>
    <row r="250" spans="1:15" x14ac:dyDescent="0.3">
      <c r="A250">
        <f t="shared" si="23"/>
        <v>248</v>
      </c>
      <c r="B250" s="4" t="str">
        <f ca="1">_xlfn.XLOOKUP(OFFSET('Survey Data'!$B$2,A250,0),Key!A$2:A$5,Key!B$2:B$5,"")</f>
        <v/>
      </c>
      <c r="C250" s="4" t="str">
        <f ca="1">_xlfn.XLOOKUP(OFFSET('Survey Data'!$C$2,A250,0),Key!$D$2:$D$4,Key!$E$2:$E$4,"")</f>
        <v/>
      </c>
      <c r="D250" s="4" t="str">
        <f ca="1">_xlfn.XLOOKUP(OFFSET('Survey Data'!$D$2,A250,0),Key!$D$2:$D$4,Key!$E$2:$E$4,"")</f>
        <v/>
      </c>
      <c r="E250" s="4" t="str">
        <f ca="1">_xlfn.XLOOKUP(OFFSET('Survey Data'!$E$2,A250,0),Key!$D$2:$D$4,Key!$E$2:$E$4,"")</f>
        <v/>
      </c>
      <c r="F250" s="4">
        <f ca="1">OFFSET('Survey Data'!$F$2,A250,0)</f>
        <v>0</v>
      </c>
      <c r="G250" s="4" t="str">
        <f ca="1">_xlfn.XLOOKUP(OFFSET('Survey Data'!$G$2,A250,0),Key!$G$2:$G$3,Key!$H$2:$H$3,"")</f>
        <v/>
      </c>
      <c r="I250">
        <f t="shared" ca="1" si="18"/>
        <v>0</v>
      </c>
      <c r="J250">
        <f t="shared" ca="1" si="19"/>
        <v>0</v>
      </c>
      <c r="K250">
        <f t="shared" ca="1" si="21"/>
        <v>1</v>
      </c>
      <c r="L250" t="b">
        <f t="shared" ca="1" si="22"/>
        <v>1</v>
      </c>
      <c r="M250" t="str">
        <f t="shared" ca="1" si="20"/>
        <v/>
      </c>
      <c r="N250" t="str">
        <f ca="1">IF(L250,"",VLOOKUP(I250,'P NH|Score'!$A$2:$G$8,2,FALSE))</f>
        <v/>
      </c>
      <c r="O250" t="str">
        <f ca="1">IF(L250,"",VLOOKUP(J250,'Survival Rates'!$A$4:$E$123,K250+4)*N250)</f>
        <v/>
      </c>
    </row>
    <row r="251" spans="1:15" x14ac:dyDescent="0.3">
      <c r="A251">
        <f t="shared" si="23"/>
        <v>249</v>
      </c>
      <c r="B251" s="4" t="str">
        <f ca="1">_xlfn.XLOOKUP(OFFSET('Survey Data'!$B$2,A251,0),Key!A$2:A$5,Key!B$2:B$5,"")</f>
        <v/>
      </c>
      <c r="C251" s="4" t="str">
        <f ca="1">_xlfn.XLOOKUP(OFFSET('Survey Data'!$C$2,A251,0),Key!$D$2:$D$4,Key!$E$2:$E$4,"")</f>
        <v/>
      </c>
      <c r="D251" s="4" t="str">
        <f ca="1">_xlfn.XLOOKUP(OFFSET('Survey Data'!$D$2,A251,0),Key!$D$2:$D$4,Key!$E$2:$E$4,"")</f>
        <v/>
      </c>
      <c r="E251" s="4" t="str">
        <f ca="1">_xlfn.XLOOKUP(OFFSET('Survey Data'!$E$2,A251,0),Key!$D$2:$D$4,Key!$E$2:$E$4,"")</f>
        <v/>
      </c>
      <c r="F251" s="4">
        <f ca="1">OFFSET('Survey Data'!$F$2,A251,0)</f>
        <v>0</v>
      </c>
      <c r="G251" s="4" t="str">
        <f ca="1">_xlfn.XLOOKUP(OFFSET('Survey Data'!$G$2,A251,0),Key!$G$2:$G$3,Key!$H$2:$H$3,"")</f>
        <v/>
      </c>
      <c r="I251">
        <f t="shared" ca="1" si="18"/>
        <v>0</v>
      </c>
      <c r="J251">
        <f t="shared" ca="1" si="19"/>
        <v>0</v>
      </c>
      <c r="K251">
        <f t="shared" ca="1" si="21"/>
        <v>1</v>
      </c>
      <c r="L251" t="b">
        <f t="shared" ca="1" si="22"/>
        <v>1</v>
      </c>
      <c r="M251" t="str">
        <f t="shared" ca="1" si="20"/>
        <v/>
      </c>
      <c r="N251" t="str">
        <f ca="1">IF(L251,"",VLOOKUP(I251,'P NH|Score'!$A$2:$G$8,2,FALSE))</f>
        <v/>
      </c>
      <c r="O251" t="str">
        <f ca="1">IF(L251,"",VLOOKUP(J251,'Survival Rates'!$A$4:$E$123,K251+4)*N251)</f>
        <v/>
      </c>
    </row>
    <row r="252" spans="1:15" x14ac:dyDescent="0.3">
      <c r="A252">
        <f t="shared" si="23"/>
        <v>250</v>
      </c>
      <c r="B252" s="4" t="str">
        <f ca="1">_xlfn.XLOOKUP(OFFSET('Survey Data'!$B$2,A252,0),Key!A$2:A$5,Key!B$2:B$5,"")</f>
        <v/>
      </c>
      <c r="C252" s="4" t="str">
        <f ca="1">_xlfn.XLOOKUP(OFFSET('Survey Data'!$C$2,A252,0),Key!$D$2:$D$4,Key!$E$2:$E$4,"")</f>
        <v/>
      </c>
      <c r="D252" s="4" t="str">
        <f ca="1">_xlfn.XLOOKUP(OFFSET('Survey Data'!$D$2,A252,0),Key!$D$2:$D$4,Key!$E$2:$E$4,"")</f>
        <v/>
      </c>
      <c r="E252" s="4" t="str">
        <f ca="1">_xlfn.XLOOKUP(OFFSET('Survey Data'!$E$2,A252,0),Key!$D$2:$D$4,Key!$E$2:$E$4,"")</f>
        <v/>
      </c>
      <c r="F252" s="4">
        <f ca="1">OFFSET('Survey Data'!$F$2,A252,0)</f>
        <v>0</v>
      </c>
      <c r="G252" s="4" t="str">
        <f ca="1">_xlfn.XLOOKUP(OFFSET('Survey Data'!$G$2,A252,0),Key!$G$2:$G$3,Key!$H$2:$H$3,"")</f>
        <v/>
      </c>
      <c r="I252">
        <f t="shared" ca="1" si="18"/>
        <v>0</v>
      </c>
      <c r="J252">
        <f t="shared" ca="1" si="19"/>
        <v>0</v>
      </c>
      <c r="K252">
        <f t="shared" ca="1" si="21"/>
        <v>1</v>
      </c>
      <c r="L252" t="b">
        <f t="shared" ca="1" si="22"/>
        <v>1</v>
      </c>
      <c r="M252" t="str">
        <f t="shared" ca="1" si="20"/>
        <v/>
      </c>
      <c r="N252" t="str">
        <f ca="1">IF(L252,"",VLOOKUP(I252,'P NH|Score'!$A$2:$G$8,2,FALSE))</f>
        <v/>
      </c>
      <c r="O252" t="str">
        <f ca="1">IF(L252,"",VLOOKUP(J252,'Survival Rates'!$A$4:$E$123,K252+4)*N252)</f>
        <v/>
      </c>
    </row>
    <row r="253" spans="1:15" x14ac:dyDescent="0.3">
      <c r="A253">
        <f t="shared" si="23"/>
        <v>251</v>
      </c>
      <c r="B253" s="4" t="str">
        <f ca="1">_xlfn.XLOOKUP(OFFSET('Survey Data'!$B$2,A253,0),Key!A$2:A$5,Key!B$2:B$5,"")</f>
        <v/>
      </c>
      <c r="C253" s="4" t="str">
        <f ca="1">_xlfn.XLOOKUP(OFFSET('Survey Data'!$C$2,A253,0),Key!$D$2:$D$4,Key!$E$2:$E$4,"")</f>
        <v/>
      </c>
      <c r="D253" s="4" t="str">
        <f ca="1">_xlfn.XLOOKUP(OFFSET('Survey Data'!$D$2,A253,0),Key!$D$2:$D$4,Key!$E$2:$E$4,"")</f>
        <v/>
      </c>
      <c r="E253" s="4" t="str">
        <f ca="1">_xlfn.XLOOKUP(OFFSET('Survey Data'!$E$2,A253,0),Key!$D$2:$D$4,Key!$E$2:$E$4,"")</f>
        <v/>
      </c>
      <c r="F253" s="4">
        <f ca="1">OFFSET('Survey Data'!$F$2,A253,0)</f>
        <v>0</v>
      </c>
      <c r="G253" s="4" t="str">
        <f ca="1">_xlfn.XLOOKUP(OFFSET('Survey Data'!$G$2,A253,0),Key!$G$2:$G$3,Key!$H$2:$H$3,"")</f>
        <v/>
      </c>
      <c r="I253">
        <f t="shared" ca="1" si="18"/>
        <v>0</v>
      </c>
      <c r="J253">
        <f t="shared" ca="1" si="19"/>
        <v>0</v>
      </c>
      <c r="K253">
        <f t="shared" ca="1" si="21"/>
        <v>1</v>
      </c>
      <c r="L253" t="b">
        <f t="shared" ca="1" si="22"/>
        <v>1</v>
      </c>
      <c r="M253" t="str">
        <f t="shared" ca="1" si="20"/>
        <v/>
      </c>
      <c r="N253" t="str">
        <f ca="1">IF(L253,"",VLOOKUP(I253,'P NH|Score'!$A$2:$G$8,2,FALSE))</f>
        <v/>
      </c>
      <c r="O253" t="str">
        <f ca="1">IF(L253,"",VLOOKUP(J253,'Survival Rates'!$A$4:$E$123,K253+4)*N253)</f>
        <v/>
      </c>
    </row>
    <row r="254" spans="1:15" x14ac:dyDescent="0.3">
      <c r="A254">
        <f t="shared" si="23"/>
        <v>252</v>
      </c>
      <c r="B254" s="4" t="str">
        <f ca="1">_xlfn.XLOOKUP(OFFSET('Survey Data'!$B$2,A254,0),Key!A$2:A$5,Key!B$2:B$5,"")</f>
        <v/>
      </c>
      <c r="C254" s="4" t="str">
        <f ca="1">_xlfn.XLOOKUP(OFFSET('Survey Data'!$C$2,A254,0),Key!$D$2:$D$4,Key!$E$2:$E$4,"")</f>
        <v/>
      </c>
      <c r="D254" s="4" t="str">
        <f ca="1">_xlfn.XLOOKUP(OFFSET('Survey Data'!$D$2,A254,0),Key!$D$2:$D$4,Key!$E$2:$E$4,"")</f>
        <v/>
      </c>
      <c r="E254" s="4" t="str">
        <f ca="1">_xlfn.XLOOKUP(OFFSET('Survey Data'!$E$2,A254,0),Key!$D$2:$D$4,Key!$E$2:$E$4,"")</f>
        <v/>
      </c>
      <c r="F254" s="4">
        <f ca="1">OFFSET('Survey Data'!$F$2,A254,0)</f>
        <v>0</v>
      </c>
      <c r="G254" s="4" t="str">
        <f ca="1">_xlfn.XLOOKUP(OFFSET('Survey Data'!$G$2,A254,0),Key!$G$2:$G$3,Key!$H$2:$H$3,"")</f>
        <v/>
      </c>
      <c r="I254">
        <f t="shared" ca="1" si="18"/>
        <v>0</v>
      </c>
      <c r="J254">
        <f t="shared" ca="1" si="19"/>
        <v>0</v>
      </c>
      <c r="K254">
        <f t="shared" ca="1" si="21"/>
        <v>1</v>
      </c>
      <c r="L254" t="b">
        <f t="shared" ca="1" si="22"/>
        <v>1</v>
      </c>
      <c r="M254" t="str">
        <f t="shared" ca="1" si="20"/>
        <v/>
      </c>
      <c r="N254" t="str">
        <f ca="1">IF(L254,"",VLOOKUP(I254,'P NH|Score'!$A$2:$G$8,2,FALSE))</f>
        <v/>
      </c>
      <c r="O254" t="str">
        <f ca="1">IF(L254,"",VLOOKUP(J254,'Survival Rates'!$A$4:$E$123,K254+4)*N254)</f>
        <v/>
      </c>
    </row>
    <row r="255" spans="1:15" x14ac:dyDescent="0.3">
      <c r="A255">
        <f t="shared" si="23"/>
        <v>253</v>
      </c>
      <c r="B255" s="4" t="str">
        <f ca="1">_xlfn.XLOOKUP(OFFSET('Survey Data'!$B$2,A255,0),Key!A$2:A$5,Key!B$2:B$5,"")</f>
        <v/>
      </c>
      <c r="C255" s="4" t="str">
        <f ca="1">_xlfn.XLOOKUP(OFFSET('Survey Data'!$C$2,A255,0),Key!$D$2:$D$4,Key!$E$2:$E$4,"")</f>
        <v/>
      </c>
      <c r="D255" s="4" t="str">
        <f ca="1">_xlfn.XLOOKUP(OFFSET('Survey Data'!$D$2,A255,0),Key!$D$2:$D$4,Key!$E$2:$E$4,"")</f>
        <v/>
      </c>
      <c r="E255" s="4" t="str">
        <f ca="1">_xlfn.XLOOKUP(OFFSET('Survey Data'!$E$2,A255,0),Key!$D$2:$D$4,Key!$E$2:$E$4,"")</f>
        <v/>
      </c>
      <c r="F255" s="4">
        <f ca="1">OFFSET('Survey Data'!$F$2,A255,0)</f>
        <v>0</v>
      </c>
      <c r="G255" s="4" t="str">
        <f ca="1">_xlfn.XLOOKUP(OFFSET('Survey Data'!$G$2,A255,0),Key!$G$2:$G$3,Key!$H$2:$H$3,"")</f>
        <v/>
      </c>
      <c r="I255">
        <f t="shared" ca="1" si="18"/>
        <v>0</v>
      </c>
      <c r="J255">
        <f t="shared" ca="1" si="19"/>
        <v>0</v>
      </c>
      <c r="K255">
        <f t="shared" ca="1" si="21"/>
        <v>1</v>
      </c>
      <c r="L255" t="b">
        <f t="shared" ca="1" si="22"/>
        <v>1</v>
      </c>
      <c r="M255" t="str">
        <f t="shared" ca="1" si="20"/>
        <v/>
      </c>
      <c r="N255" t="str">
        <f ca="1">IF(L255,"",VLOOKUP(I255,'P NH|Score'!$A$2:$G$8,2,FALSE))</f>
        <v/>
      </c>
      <c r="O255" t="str">
        <f ca="1">IF(L255,"",VLOOKUP(J255,'Survival Rates'!$A$4:$E$123,K255+4)*N255)</f>
        <v/>
      </c>
    </row>
    <row r="256" spans="1:15" x14ac:dyDescent="0.3">
      <c r="A256">
        <f t="shared" si="23"/>
        <v>254</v>
      </c>
      <c r="B256" s="4" t="str">
        <f ca="1">_xlfn.XLOOKUP(OFFSET('Survey Data'!$B$2,A256,0),Key!A$2:A$5,Key!B$2:B$5,"")</f>
        <v/>
      </c>
      <c r="C256" s="4" t="str">
        <f ca="1">_xlfn.XLOOKUP(OFFSET('Survey Data'!$C$2,A256,0),Key!$D$2:$D$4,Key!$E$2:$E$4,"")</f>
        <v/>
      </c>
      <c r="D256" s="4" t="str">
        <f ca="1">_xlfn.XLOOKUP(OFFSET('Survey Data'!$D$2,A256,0),Key!$D$2:$D$4,Key!$E$2:$E$4,"")</f>
        <v/>
      </c>
      <c r="E256" s="4" t="str">
        <f ca="1">_xlfn.XLOOKUP(OFFSET('Survey Data'!$E$2,A256,0),Key!$D$2:$D$4,Key!$E$2:$E$4,"")</f>
        <v/>
      </c>
      <c r="F256" s="4">
        <f ca="1">OFFSET('Survey Data'!$F$2,A256,0)</f>
        <v>0</v>
      </c>
      <c r="G256" s="4" t="str">
        <f ca="1">_xlfn.XLOOKUP(OFFSET('Survey Data'!$G$2,A256,0),Key!$G$2:$G$3,Key!$H$2:$H$3,"")</f>
        <v/>
      </c>
      <c r="I256">
        <f t="shared" ca="1" si="18"/>
        <v>0</v>
      </c>
      <c r="J256">
        <f t="shared" ca="1" si="19"/>
        <v>0</v>
      </c>
      <c r="K256">
        <f t="shared" ca="1" si="21"/>
        <v>1</v>
      </c>
      <c r="L256" t="b">
        <f t="shared" ca="1" si="22"/>
        <v>1</v>
      </c>
      <c r="M256" t="str">
        <f t="shared" ca="1" si="20"/>
        <v/>
      </c>
      <c r="N256" t="str">
        <f ca="1">IF(L256,"",VLOOKUP(I256,'P NH|Score'!$A$2:$G$8,2,FALSE))</f>
        <v/>
      </c>
      <c r="O256" t="str">
        <f ca="1">IF(L256,"",VLOOKUP(J256,'Survival Rates'!$A$4:$E$123,K256+4)*N256)</f>
        <v/>
      </c>
    </row>
    <row r="257" spans="1:15" x14ac:dyDescent="0.3">
      <c r="A257">
        <f t="shared" si="23"/>
        <v>255</v>
      </c>
      <c r="B257" s="4" t="str">
        <f ca="1">_xlfn.XLOOKUP(OFFSET('Survey Data'!$B$2,A257,0),Key!A$2:A$5,Key!B$2:B$5,"")</f>
        <v/>
      </c>
      <c r="C257" s="4" t="str">
        <f ca="1">_xlfn.XLOOKUP(OFFSET('Survey Data'!$C$2,A257,0),Key!$D$2:$D$4,Key!$E$2:$E$4,"")</f>
        <v/>
      </c>
      <c r="D257" s="4" t="str">
        <f ca="1">_xlfn.XLOOKUP(OFFSET('Survey Data'!$D$2,A257,0),Key!$D$2:$D$4,Key!$E$2:$E$4,"")</f>
        <v/>
      </c>
      <c r="E257" s="4" t="str">
        <f ca="1">_xlfn.XLOOKUP(OFFSET('Survey Data'!$E$2,A257,0),Key!$D$2:$D$4,Key!$E$2:$E$4,"")</f>
        <v/>
      </c>
      <c r="F257" s="4">
        <f ca="1">OFFSET('Survey Data'!$F$2,A257,0)</f>
        <v>0</v>
      </c>
      <c r="G257" s="4" t="str">
        <f ca="1">_xlfn.XLOOKUP(OFFSET('Survey Data'!$G$2,A257,0),Key!$G$2:$G$3,Key!$H$2:$H$3,"")</f>
        <v/>
      </c>
      <c r="I257">
        <f t="shared" ca="1" si="18"/>
        <v>0</v>
      </c>
      <c r="J257">
        <f t="shared" ca="1" si="19"/>
        <v>0</v>
      </c>
      <c r="K257">
        <f t="shared" ca="1" si="21"/>
        <v>1</v>
      </c>
      <c r="L257" t="b">
        <f t="shared" ca="1" si="22"/>
        <v>1</v>
      </c>
      <c r="M257" t="str">
        <f t="shared" ca="1" si="20"/>
        <v/>
      </c>
      <c r="N257" t="str">
        <f ca="1">IF(L257,"",VLOOKUP(I257,'P NH|Score'!$A$2:$G$8,2,FALSE))</f>
        <v/>
      </c>
      <c r="O257" t="str">
        <f ca="1">IF(L257,"",VLOOKUP(J257,'Survival Rates'!$A$4:$E$123,K257+4)*N257)</f>
        <v/>
      </c>
    </row>
    <row r="258" spans="1:15" x14ac:dyDescent="0.3">
      <c r="A258">
        <f t="shared" si="23"/>
        <v>256</v>
      </c>
      <c r="B258" s="4" t="str">
        <f ca="1">_xlfn.XLOOKUP(OFFSET('Survey Data'!$B$2,A258,0),Key!A$2:A$5,Key!B$2:B$5,"")</f>
        <v/>
      </c>
      <c r="C258" s="4" t="str">
        <f ca="1">_xlfn.XLOOKUP(OFFSET('Survey Data'!$C$2,A258,0),Key!$D$2:$D$4,Key!$E$2:$E$4,"")</f>
        <v/>
      </c>
      <c r="D258" s="4" t="str">
        <f ca="1">_xlfn.XLOOKUP(OFFSET('Survey Data'!$D$2,A258,0),Key!$D$2:$D$4,Key!$E$2:$E$4,"")</f>
        <v/>
      </c>
      <c r="E258" s="4" t="str">
        <f ca="1">_xlfn.XLOOKUP(OFFSET('Survey Data'!$E$2,A258,0),Key!$D$2:$D$4,Key!$E$2:$E$4,"")</f>
        <v/>
      </c>
      <c r="F258" s="4">
        <f ca="1">OFFSET('Survey Data'!$F$2,A258,0)</f>
        <v>0</v>
      </c>
      <c r="G258" s="4" t="str">
        <f ca="1">_xlfn.XLOOKUP(OFFSET('Survey Data'!$G$2,A258,0),Key!$G$2:$G$3,Key!$H$2:$H$3,"")</f>
        <v/>
      </c>
      <c r="I258">
        <f t="shared" ca="1" si="18"/>
        <v>0</v>
      </c>
      <c r="J258">
        <f t="shared" ca="1" si="19"/>
        <v>0</v>
      </c>
      <c r="K258">
        <f t="shared" ca="1" si="21"/>
        <v>1</v>
      </c>
      <c r="L258" t="b">
        <f t="shared" ca="1" si="22"/>
        <v>1</v>
      </c>
      <c r="M258" t="str">
        <f t="shared" ca="1" si="20"/>
        <v/>
      </c>
      <c r="N258" t="str">
        <f ca="1">IF(L258,"",VLOOKUP(I258,'P NH|Score'!$A$2:$G$8,2,FALSE))</f>
        <v/>
      </c>
      <c r="O258" t="str">
        <f ca="1">IF(L258,"",VLOOKUP(J258,'Survival Rates'!$A$4:$E$123,K258+4)*N258)</f>
        <v/>
      </c>
    </row>
    <row r="259" spans="1:15" x14ac:dyDescent="0.3">
      <c r="A259">
        <f t="shared" si="23"/>
        <v>257</v>
      </c>
      <c r="B259" s="4" t="str">
        <f ca="1">_xlfn.XLOOKUP(OFFSET('Survey Data'!$B$2,A259,0),Key!A$2:A$5,Key!B$2:B$5,"")</f>
        <v/>
      </c>
      <c r="C259" s="4" t="str">
        <f ca="1">_xlfn.XLOOKUP(OFFSET('Survey Data'!$C$2,A259,0),Key!$D$2:$D$4,Key!$E$2:$E$4,"")</f>
        <v/>
      </c>
      <c r="D259" s="4" t="str">
        <f ca="1">_xlfn.XLOOKUP(OFFSET('Survey Data'!$D$2,A259,0),Key!$D$2:$D$4,Key!$E$2:$E$4,"")</f>
        <v/>
      </c>
      <c r="E259" s="4" t="str">
        <f ca="1">_xlfn.XLOOKUP(OFFSET('Survey Data'!$E$2,A259,0),Key!$D$2:$D$4,Key!$E$2:$E$4,"")</f>
        <v/>
      </c>
      <c r="F259" s="4">
        <f ca="1">OFFSET('Survey Data'!$F$2,A259,0)</f>
        <v>0</v>
      </c>
      <c r="G259" s="4" t="str">
        <f ca="1">_xlfn.XLOOKUP(OFFSET('Survey Data'!$G$2,A259,0),Key!$G$2:$G$3,Key!$H$2:$H$3,"")</f>
        <v/>
      </c>
      <c r="I259">
        <f t="shared" ref="I259:I322" ca="1" si="24">SUM(C259:E259)</f>
        <v>0</v>
      </c>
      <c r="J259">
        <f t="shared" ref="J259:J322" ca="1" si="25">IF(OR(F259="",F259="."),0,F259)</f>
        <v>0</v>
      </c>
      <c r="K259">
        <f t="shared" ca="1" si="21"/>
        <v>1</v>
      </c>
      <c r="L259" t="b">
        <f t="shared" ca="1" si="22"/>
        <v>1</v>
      </c>
      <c r="M259" t="str">
        <f t="shared" ref="M259:M322" ca="1" si="26">IF(NOT(L259),IF(I259&gt;5,1,0),"")</f>
        <v/>
      </c>
      <c r="N259" t="str">
        <f ca="1">IF(L259,"",VLOOKUP(I259,'P NH|Score'!$A$2:$G$8,2,FALSE))</f>
        <v/>
      </c>
      <c r="O259" t="str">
        <f ca="1">IF(L259,"",VLOOKUP(J259,'Survival Rates'!$A$4:$E$123,K259+4)*N259)</f>
        <v/>
      </c>
    </row>
    <row r="260" spans="1:15" x14ac:dyDescent="0.3">
      <c r="A260">
        <f t="shared" si="23"/>
        <v>258</v>
      </c>
      <c r="B260" s="4" t="str">
        <f ca="1">_xlfn.XLOOKUP(OFFSET('Survey Data'!$B$2,A260,0),Key!A$2:A$5,Key!B$2:B$5,"")</f>
        <v/>
      </c>
      <c r="C260" s="4" t="str">
        <f ca="1">_xlfn.XLOOKUP(OFFSET('Survey Data'!$C$2,A260,0),Key!$D$2:$D$4,Key!$E$2:$E$4,"")</f>
        <v/>
      </c>
      <c r="D260" s="4" t="str">
        <f ca="1">_xlfn.XLOOKUP(OFFSET('Survey Data'!$D$2,A260,0),Key!$D$2:$D$4,Key!$E$2:$E$4,"")</f>
        <v/>
      </c>
      <c r="E260" s="4" t="str">
        <f ca="1">_xlfn.XLOOKUP(OFFSET('Survey Data'!$E$2,A260,0),Key!$D$2:$D$4,Key!$E$2:$E$4,"")</f>
        <v/>
      </c>
      <c r="F260" s="4">
        <f ca="1">OFFSET('Survey Data'!$F$2,A260,0)</f>
        <v>0</v>
      </c>
      <c r="G260" s="4" t="str">
        <f ca="1">_xlfn.XLOOKUP(OFFSET('Survey Data'!$G$2,A260,0),Key!$G$2:$G$3,Key!$H$2:$H$3,"")</f>
        <v/>
      </c>
      <c r="I260">
        <f t="shared" ca="1" si="24"/>
        <v>0</v>
      </c>
      <c r="J260">
        <f t="shared" ca="1" si="25"/>
        <v>0</v>
      </c>
      <c r="K260">
        <f t="shared" ref="K260:K323" ca="1" si="27">IF(G260="",1,G260)</f>
        <v>1</v>
      </c>
      <c r="L260" t="b">
        <f t="shared" ref="L260:L323" ca="1" si="28">OR(B260="",B260=".",I260&lt;3,I260&gt;9,J260&lt;51,J260&gt;117)</f>
        <v>1</v>
      </c>
      <c r="M260" t="str">
        <f t="shared" ca="1" si="26"/>
        <v/>
      </c>
      <c r="N260" t="str">
        <f ca="1">IF(L260,"",VLOOKUP(I260,'P NH|Score'!$A$2:$G$8,2,FALSE))</f>
        <v/>
      </c>
      <c r="O260" t="str">
        <f ca="1">IF(L260,"",VLOOKUP(J260,'Survival Rates'!$A$4:$E$123,K260+4)*N260)</f>
        <v/>
      </c>
    </row>
    <row r="261" spans="1:15" x14ac:dyDescent="0.3">
      <c r="A261">
        <f t="shared" ref="A261:A324" si="29">A260+1</f>
        <v>259</v>
      </c>
      <c r="B261" s="4" t="str">
        <f ca="1">_xlfn.XLOOKUP(OFFSET('Survey Data'!$B$2,A261,0),Key!A$2:A$5,Key!B$2:B$5,"")</f>
        <v/>
      </c>
      <c r="C261" s="4" t="str">
        <f ca="1">_xlfn.XLOOKUP(OFFSET('Survey Data'!$C$2,A261,0),Key!$D$2:$D$4,Key!$E$2:$E$4,"")</f>
        <v/>
      </c>
      <c r="D261" s="4" t="str">
        <f ca="1">_xlfn.XLOOKUP(OFFSET('Survey Data'!$D$2,A261,0),Key!$D$2:$D$4,Key!$E$2:$E$4,"")</f>
        <v/>
      </c>
      <c r="E261" s="4" t="str">
        <f ca="1">_xlfn.XLOOKUP(OFFSET('Survey Data'!$E$2,A261,0),Key!$D$2:$D$4,Key!$E$2:$E$4,"")</f>
        <v/>
      </c>
      <c r="F261" s="4">
        <f ca="1">OFFSET('Survey Data'!$F$2,A261,0)</f>
        <v>0</v>
      </c>
      <c r="G261" s="4" t="str">
        <f ca="1">_xlfn.XLOOKUP(OFFSET('Survey Data'!$G$2,A261,0),Key!$G$2:$G$3,Key!$H$2:$H$3,"")</f>
        <v/>
      </c>
      <c r="I261">
        <f t="shared" ca="1" si="24"/>
        <v>0</v>
      </c>
      <c r="J261">
        <f t="shared" ca="1" si="25"/>
        <v>0</v>
      </c>
      <c r="K261">
        <f t="shared" ca="1" si="27"/>
        <v>1</v>
      </c>
      <c r="L261" t="b">
        <f t="shared" ca="1" si="28"/>
        <v>1</v>
      </c>
      <c r="M261" t="str">
        <f t="shared" ca="1" si="26"/>
        <v/>
      </c>
      <c r="N261" t="str">
        <f ca="1">IF(L261,"",VLOOKUP(I261,'P NH|Score'!$A$2:$G$8,2,FALSE))</f>
        <v/>
      </c>
      <c r="O261" t="str">
        <f ca="1">IF(L261,"",VLOOKUP(J261,'Survival Rates'!$A$4:$E$123,K261+4)*N261)</f>
        <v/>
      </c>
    </row>
    <row r="262" spans="1:15" x14ac:dyDescent="0.3">
      <c r="A262">
        <f t="shared" si="29"/>
        <v>260</v>
      </c>
      <c r="B262" s="4" t="str">
        <f ca="1">_xlfn.XLOOKUP(OFFSET('Survey Data'!$B$2,A262,0),Key!A$2:A$5,Key!B$2:B$5,"")</f>
        <v/>
      </c>
      <c r="C262" s="4" t="str">
        <f ca="1">_xlfn.XLOOKUP(OFFSET('Survey Data'!$C$2,A262,0),Key!$D$2:$D$4,Key!$E$2:$E$4,"")</f>
        <v/>
      </c>
      <c r="D262" s="4" t="str">
        <f ca="1">_xlfn.XLOOKUP(OFFSET('Survey Data'!$D$2,A262,0),Key!$D$2:$D$4,Key!$E$2:$E$4,"")</f>
        <v/>
      </c>
      <c r="E262" s="4" t="str">
        <f ca="1">_xlfn.XLOOKUP(OFFSET('Survey Data'!$E$2,A262,0),Key!$D$2:$D$4,Key!$E$2:$E$4,"")</f>
        <v/>
      </c>
      <c r="F262" s="4">
        <f ca="1">OFFSET('Survey Data'!$F$2,A262,0)</f>
        <v>0</v>
      </c>
      <c r="G262" s="4" t="str">
        <f ca="1">_xlfn.XLOOKUP(OFFSET('Survey Data'!$G$2,A262,0),Key!$G$2:$G$3,Key!$H$2:$H$3,"")</f>
        <v/>
      </c>
      <c r="I262">
        <f t="shared" ca="1" si="24"/>
        <v>0</v>
      </c>
      <c r="J262">
        <f t="shared" ca="1" si="25"/>
        <v>0</v>
      </c>
      <c r="K262">
        <f t="shared" ca="1" si="27"/>
        <v>1</v>
      </c>
      <c r="L262" t="b">
        <f t="shared" ca="1" si="28"/>
        <v>1</v>
      </c>
      <c r="M262" t="str">
        <f t="shared" ca="1" si="26"/>
        <v/>
      </c>
      <c r="N262" t="str">
        <f ca="1">IF(L262,"",VLOOKUP(I262,'P NH|Score'!$A$2:$G$8,2,FALSE))</f>
        <v/>
      </c>
      <c r="O262" t="str">
        <f ca="1">IF(L262,"",VLOOKUP(J262,'Survival Rates'!$A$4:$E$123,K262+4)*N262)</f>
        <v/>
      </c>
    </row>
    <row r="263" spans="1:15" x14ac:dyDescent="0.3">
      <c r="A263">
        <f t="shared" si="29"/>
        <v>261</v>
      </c>
      <c r="B263" s="4" t="str">
        <f ca="1">_xlfn.XLOOKUP(OFFSET('Survey Data'!$B$2,A263,0),Key!A$2:A$5,Key!B$2:B$5,"")</f>
        <v/>
      </c>
      <c r="C263" s="4" t="str">
        <f ca="1">_xlfn.XLOOKUP(OFFSET('Survey Data'!$C$2,A263,0),Key!$D$2:$D$4,Key!$E$2:$E$4,"")</f>
        <v/>
      </c>
      <c r="D263" s="4" t="str">
        <f ca="1">_xlfn.XLOOKUP(OFFSET('Survey Data'!$D$2,A263,0),Key!$D$2:$D$4,Key!$E$2:$E$4,"")</f>
        <v/>
      </c>
      <c r="E263" s="4" t="str">
        <f ca="1">_xlfn.XLOOKUP(OFFSET('Survey Data'!$E$2,A263,0),Key!$D$2:$D$4,Key!$E$2:$E$4,"")</f>
        <v/>
      </c>
      <c r="F263" s="4">
        <f ca="1">OFFSET('Survey Data'!$F$2,A263,0)</f>
        <v>0</v>
      </c>
      <c r="G263" s="4" t="str">
        <f ca="1">_xlfn.XLOOKUP(OFFSET('Survey Data'!$G$2,A263,0),Key!$G$2:$G$3,Key!$H$2:$H$3,"")</f>
        <v/>
      </c>
      <c r="I263">
        <f t="shared" ca="1" si="24"/>
        <v>0</v>
      </c>
      <c r="J263">
        <f t="shared" ca="1" si="25"/>
        <v>0</v>
      </c>
      <c r="K263">
        <f t="shared" ca="1" si="27"/>
        <v>1</v>
      </c>
      <c r="L263" t="b">
        <f t="shared" ca="1" si="28"/>
        <v>1</v>
      </c>
      <c r="M263" t="str">
        <f t="shared" ca="1" si="26"/>
        <v/>
      </c>
      <c r="N263" t="str">
        <f ca="1">IF(L263,"",VLOOKUP(I263,'P NH|Score'!$A$2:$G$8,2,FALSE))</f>
        <v/>
      </c>
      <c r="O263" t="str">
        <f ca="1">IF(L263,"",VLOOKUP(J263,'Survival Rates'!$A$4:$E$123,K263+4)*N263)</f>
        <v/>
      </c>
    </row>
    <row r="264" spans="1:15" x14ac:dyDescent="0.3">
      <c r="A264">
        <f t="shared" si="29"/>
        <v>262</v>
      </c>
      <c r="B264" s="4" t="str">
        <f ca="1">_xlfn.XLOOKUP(OFFSET('Survey Data'!$B$2,A264,0),Key!A$2:A$5,Key!B$2:B$5,"")</f>
        <v/>
      </c>
      <c r="C264" s="4" t="str">
        <f ca="1">_xlfn.XLOOKUP(OFFSET('Survey Data'!$C$2,A264,0),Key!$D$2:$D$4,Key!$E$2:$E$4,"")</f>
        <v/>
      </c>
      <c r="D264" s="4" t="str">
        <f ca="1">_xlfn.XLOOKUP(OFFSET('Survey Data'!$D$2,A264,0),Key!$D$2:$D$4,Key!$E$2:$E$4,"")</f>
        <v/>
      </c>
      <c r="E264" s="4" t="str">
        <f ca="1">_xlfn.XLOOKUP(OFFSET('Survey Data'!$E$2,A264,0),Key!$D$2:$D$4,Key!$E$2:$E$4,"")</f>
        <v/>
      </c>
      <c r="F264" s="4">
        <f ca="1">OFFSET('Survey Data'!$F$2,A264,0)</f>
        <v>0</v>
      </c>
      <c r="G264" s="4" t="str">
        <f ca="1">_xlfn.XLOOKUP(OFFSET('Survey Data'!$G$2,A264,0),Key!$G$2:$G$3,Key!$H$2:$H$3,"")</f>
        <v/>
      </c>
      <c r="I264">
        <f t="shared" ca="1" si="24"/>
        <v>0</v>
      </c>
      <c r="J264">
        <f t="shared" ca="1" si="25"/>
        <v>0</v>
      </c>
      <c r="K264">
        <f t="shared" ca="1" si="27"/>
        <v>1</v>
      </c>
      <c r="L264" t="b">
        <f t="shared" ca="1" si="28"/>
        <v>1</v>
      </c>
      <c r="M264" t="str">
        <f t="shared" ca="1" si="26"/>
        <v/>
      </c>
      <c r="N264" t="str">
        <f ca="1">IF(L264,"",VLOOKUP(I264,'P NH|Score'!$A$2:$G$8,2,FALSE))</f>
        <v/>
      </c>
      <c r="O264" t="str">
        <f ca="1">IF(L264,"",VLOOKUP(J264,'Survival Rates'!$A$4:$E$123,K264+4)*N264)</f>
        <v/>
      </c>
    </row>
    <row r="265" spans="1:15" x14ac:dyDescent="0.3">
      <c r="A265">
        <f t="shared" si="29"/>
        <v>263</v>
      </c>
      <c r="B265" s="4" t="str">
        <f ca="1">_xlfn.XLOOKUP(OFFSET('Survey Data'!$B$2,A265,0),Key!A$2:A$5,Key!B$2:B$5,"")</f>
        <v/>
      </c>
      <c r="C265" s="4" t="str">
        <f ca="1">_xlfn.XLOOKUP(OFFSET('Survey Data'!$C$2,A265,0),Key!$D$2:$D$4,Key!$E$2:$E$4,"")</f>
        <v/>
      </c>
      <c r="D265" s="4" t="str">
        <f ca="1">_xlfn.XLOOKUP(OFFSET('Survey Data'!$D$2,A265,0),Key!$D$2:$D$4,Key!$E$2:$E$4,"")</f>
        <v/>
      </c>
      <c r="E265" s="4" t="str">
        <f ca="1">_xlfn.XLOOKUP(OFFSET('Survey Data'!$E$2,A265,0),Key!$D$2:$D$4,Key!$E$2:$E$4,"")</f>
        <v/>
      </c>
      <c r="F265" s="4">
        <f ca="1">OFFSET('Survey Data'!$F$2,A265,0)</f>
        <v>0</v>
      </c>
      <c r="G265" s="4" t="str">
        <f ca="1">_xlfn.XLOOKUP(OFFSET('Survey Data'!$G$2,A265,0),Key!$G$2:$G$3,Key!$H$2:$H$3,"")</f>
        <v/>
      </c>
      <c r="I265">
        <f t="shared" ca="1" si="24"/>
        <v>0</v>
      </c>
      <c r="J265">
        <f t="shared" ca="1" si="25"/>
        <v>0</v>
      </c>
      <c r="K265">
        <f t="shared" ca="1" si="27"/>
        <v>1</v>
      </c>
      <c r="L265" t="b">
        <f t="shared" ca="1" si="28"/>
        <v>1</v>
      </c>
      <c r="M265" t="str">
        <f t="shared" ca="1" si="26"/>
        <v/>
      </c>
      <c r="N265" t="str">
        <f ca="1">IF(L265,"",VLOOKUP(I265,'P NH|Score'!$A$2:$G$8,2,FALSE))</f>
        <v/>
      </c>
      <c r="O265" t="str">
        <f ca="1">IF(L265,"",VLOOKUP(J265,'Survival Rates'!$A$4:$E$123,K265+4)*N265)</f>
        <v/>
      </c>
    </row>
    <row r="266" spans="1:15" x14ac:dyDescent="0.3">
      <c r="A266">
        <f t="shared" si="29"/>
        <v>264</v>
      </c>
      <c r="B266" s="4" t="str">
        <f ca="1">_xlfn.XLOOKUP(OFFSET('Survey Data'!$B$2,A266,0),Key!A$2:A$5,Key!B$2:B$5,"")</f>
        <v/>
      </c>
      <c r="C266" s="4" t="str">
        <f ca="1">_xlfn.XLOOKUP(OFFSET('Survey Data'!$C$2,A266,0),Key!$D$2:$D$4,Key!$E$2:$E$4,"")</f>
        <v/>
      </c>
      <c r="D266" s="4" t="str">
        <f ca="1">_xlfn.XLOOKUP(OFFSET('Survey Data'!$D$2,A266,0),Key!$D$2:$D$4,Key!$E$2:$E$4,"")</f>
        <v/>
      </c>
      <c r="E266" s="4" t="str">
        <f ca="1">_xlfn.XLOOKUP(OFFSET('Survey Data'!$E$2,A266,0),Key!$D$2:$D$4,Key!$E$2:$E$4,"")</f>
        <v/>
      </c>
      <c r="F266" s="4">
        <f ca="1">OFFSET('Survey Data'!$F$2,A266,0)</f>
        <v>0</v>
      </c>
      <c r="G266" s="4" t="str">
        <f ca="1">_xlfn.XLOOKUP(OFFSET('Survey Data'!$G$2,A266,0),Key!$G$2:$G$3,Key!$H$2:$H$3,"")</f>
        <v/>
      </c>
      <c r="I266">
        <f t="shared" ca="1" si="24"/>
        <v>0</v>
      </c>
      <c r="J266">
        <f t="shared" ca="1" si="25"/>
        <v>0</v>
      </c>
      <c r="K266">
        <f t="shared" ca="1" si="27"/>
        <v>1</v>
      </c>
      <c r="L266" t="b">
        <f t="shared" ca="1" si="28"/>
        <v>1</v>
      </c>
      <c r="M266" t="str">
        <f t="shared" ca="1" si="26"/>
        <v/>
      </c>
      <c r="N266" t="str">
        <f ca="1">IF(L266,"",VLOOKUP(I266,'P NH|Score'!$A$2:$G$8,2,FALSE))</f>
        <v/>
      </c>
      <c r="O266" t="str">
        <f ca="1">IF(L266,"",VLOOKUP(J266,'Survival Rates'!$A$4:$E$123,K266+4)*N266)</f>
        <v/>
      </c>
    </row>
    <row r="267" spans="1:15" x14ac:dyDescent="0.3">
      <c r="A267">
        <f t="shared" si="29"/>
        <v>265</v>
      </c>
      <c r="B267" s="4" t="str">
        <f ca="1">_xlfn.XLOOKUP(OFFSET('Survey Data'!$B$2,A267,0),Key!A$2:A$5,Key!B$2:B$5,"")</f>
        <v/>
      </c>
      <c r="C267" s="4" t="str">
        <f ca="1">_xlfn.XLOOKUP(OFFSET('Survey Data'!$C$2,A267,0),Key!$D$2:$D$4,Key!$E$2:$E$4,"")</f>
        <v/>
      </c>
      <c r="D267" s="4" t="str">
        <f ca="1">_xlfn.XLOOKUP(OFFSET('Survey Data'!$D$2,A267,0),Key!$D$2:$D$4,Key!$E$2:$E$4,"")</f>
        <v/>
      </c>
      <c r="E267" s="4" t="str">
        <f ca="1">_xlfn.XLOOKUP(OFFSET('Survey Data'!$E$2,A267,0),Key!$D$2:$D$4,Key!$E$2:$E$4,"")</f>
        <v/>
      </c>
      <c r="F267" s="4">
        <f ca="1">OFFSET('Survey Data'!$F$2,A267,0)</f>
        <v>0</v>
      </c>
      <c r="G267" s="4" t="str">
        <f ca="1">_xlfn.XLOOKUP(OFFSET('Survey Data'!$G$2,A267,0),Key!$G$2:$G$3,Key!$H$2:$H$3,"")</f>
        <v/>
      </c>
      <c r="I267">
        <f t="shared" ca="1" si="24"/>
        <v>0</v>
      </c>
      <c r="J267">
        <f t="shared" ca="1" si="25"/>
        <v>0</v>
      </c>
      <c r="K267">
        <f t="shared" ca="1" si="27"/>
        <v>1</v>
      </c>
      <c r="L267" t="b">
        <f t="shared" ca="1" si="28"/>
        <v>1</v>
      </c>
      <c r="M267" t="str">
        <f t="shared" ca="1" si="26"/>
        <v/>
      </c>
      <c r="N267" t="str">
        <f ca="1">IF(L267,"",VLOOKUP(I267,'P NH|Score'!$A$2:$G$8,2,FALSE))</f>
        <v/>
      </c>
      <c r="O267" t="str">
        <f ca="1">IF(L267,"",VLOOKUP(J267,'Survival Rates'!$A$4:$E$123,K267+4)*N267)</f>
        <v/>
      </c>
    </row>
    <row r="268" spans="1:15" x14ac:dyDescent="0.3">
      <c r="A268">
        <f t="shared" si="29"/>
        <v>266</v>
      </c>
      <c r="B268" s="4" t="str">
        <f ca="1">_xlfn.XLOOKUP(OFFSET('Survey Data'!$B$2,A268,0),Key!A$2:A$5,Key!B$2:B$5,"")</f>
        <v/>
      </c>
      <c r="C268" s="4" t="str">
        <f ca="1">_xlfn.XLOOKUP(OFFSET('Survey Data'!$C$2,A268,0),Key!$D$2:$D$4,Key!$E$2:$E$4,"")</f>
        <v/>
      </c>
      <c r="D268" s="4" t="str">
        <f ca="1">_xlfn.XLOOKUP(OFFSET('Survey Data'!$D$2,A268,0),Key!$D$2:$D$4,Key!$E$2:$E$4,"")</f>
        <v/>
      </c>
      <c r="E268" s="4" t="str">
        <f ca="1">_xlfn.XLOOKUP(OFFSET('Survey Data'!$E$2,A268,0),Key!$D$2:$D$4,Key!$E$2:$E$4,"")</f>
        <v/>
      </c>
      <c r="F268" s="4">
        <f ca="1">OFFSET('Survey Data'!$F$2,A268,0)</f>
        <v>0</v>
      </c>
      <c r="G268" s="4" t="str">
        <f ca="1">_xlfn.XLOOKUP(OFFSET('Survey Data'!$G$2,A268,0),Key!$G$2:$G$3,Key!$H$2:$H$3,"")</f>
        <v/>
      </c>
      <c r="I268">
        <f t="shared" ca="1" si="24"/>
        <v>0</v>
      </c>
      <c r="J268">
        <f t="shared" ca="1" si="25"/>
        <v>0</v>
      </c>
      <c r="K268">
        <f t="shared" ca="1" si="27"/>
        <v>1</v>
      </c>
      <c r="L268" t="b">
        <f t="shared" ca="1" si="28"/>
        <v>1</v>
      </c>
      <c r="M268" t="str">
        <f t="shared" ca="1" si="26"/>
        <v/>
      </c>
      <c r="N268" t="str">
        <f ca="1">IF(L268,"",VLOOKUP(I268,'P NH|Score'!$A$2:$G$8,2,FALSE))</f>
        <v/>
      </c>
      <c r="O268" t="str">
        <f ca="1">IF(L268,"",VLOOKUP(J268,'Survival Rates'!$A$4:$E$123,K268+4)*N268)</f>
        <v/>
      </c>
    </row>
    <row r="269" spans="1:15" x14ac:dyDescent="0.3">
      <c r="A269">
        <f t="shared" si="29"/>
        <v>267</v>
      </c>
      <c r="B269" s="4" t="str">
        <f ca="1">_xlfn.XLOOKUP(OFFSET('Survey Data'!$B$2,A269,0),Key!A$2:A$5,Key!B$2:B$5,"")</f>
        <v/>
      </c>
      <c r="C269" s="4" t="str">
        <f ca="1">_xlfn.XLOOKUP(OFFSET('Survey Data'!$C$2,A269,0),Key!$D$2:$D$4,Key!$E$2:$E$4,"")</f>
        <v/>
      </c>
      <c r="D269" s="4" t="str">
        <f ca="1">_xlfn.XLOOKUP(OFFSET('Survey Data'!$D$2,A269,0),Key!$D$2:$D$4,Key!$E$2:$E$4,"")</f>
        <v/>
      </c>
      <c r="E269" s="4" t="str">
        <f ca="1">_xlfn.XLOOKUP(OFFSET('Survey Data'!$E$2,A269,0),Key!$D$2:$D$4,Key!$E$2:$E$4,"")</f>
        <v/>
      </c>
      <c r="F269" s="4">
        <f ca="1">OFFSET('Survey Data'!$F$2,A269,0)</f>
        <v>0</v>
      </c>
      <c r="G269" s="4" t="str">
        <f ca="1">_xlfn.XLOOKUP(OFFSET('Survey Data'!$G$2,A269,0),Key!$G$2:$G$3,Key!$H$2:$H$3,"")</f>
        <v/>
      </c>
      <c r="I269">
        <f t="shared" ca="1" si="24"/>
        <v>0</v>
      </c>
      <c r="J269">
        <f t="shared" ca="1" si="25"/>
        <v>0</v>
      </c>
      <c r="K269">
        <f t="shared" ca="1" si="27"/>
        <v>1</v>
      </c>
      <c r="L269" t="b">
        <f t="shared" ca="1" si="28"/>
        <v>1</v>
      </c>
      <c r="M269" t="str">
        <f t="shared" ca="1" si="26"/>
        <v/>
      </c>
      <c r="N269" t="str">
        <f ca="1">IF(L269,"",VLOOKUP(I269,'P NH|Score'!$A$2:$G$8,2,FALSE))</f>
        <v/>
      </c>
      <c r="O269" t="str">
        <f ca="1">IF(L269,"",VLOOKUP(J269,'Survival Rates'!$A$4:$E$123,K269+4)*N269)</f>
        <v/>
      </c>
    </row>
    <row r="270" spans="1:15" x14ac:dyDescent="0.3">
      <c r="A270">
        <f t="shared" si="29"/>
        <v>268</v>
      </c>
      <c r="B270" s="4" t="str">
        <f ca="1">_xlfn.XLOOKUP(OFFSET('Survey Data'!$B$2,A270,0),Key!A$2:A$5,Key!B$2:B$5,"")</f>
        <v/>
      </c>
      <c r="C270" s="4" t="str">
        <f ca="1">_xlfn.XLOOKUP(OFFSET('Survey Data'!$C$2,A270,0),Key!$D$2:$D$4,Key!$E$2:$E$4,"")</f>
        <v/>
      </c>
      <c r="D270" s="4" t="str">
        <f ca="1">_xlfn.XLOOKUP(OFFSET('Survey Data'!$D$2,A270,0),Key!$D$2:$D$4,Key!$E$2:$E$4,"")</f>
        <v/>
      </c>
      <c r="E270" s="4" t="str">
        <f ca="1">_xlfn.XLOOKUP(OFFSET('Survey Data'!$E$2,A270,0),Key!$D$2:$D$4,Key!$E$2:$E$4,"")</f>
        <v/>
      </c>
      <c r="F270" s="4">
        <f ca="1">OFFSET('Survey Data'!$F$2,A270,0)</f>
        <v>0</v>
      </c>
      <c r="G270" s="4" t="str">
        <f ca="1">_xlfn.XLOOKUP(OFFSET('Survey Data'!$G$2,A270,0),Key!$G$2:$G$3,Key!$H$2:$H$3,"")</f>
        <v/>
      </c>
      <c r="I270">
        <f t="shared" ca="1" si="24"/>
        <v>0</v>
      </c>
      <c r="J270">
        <f t="shared" ca="1" si="25"/>
        <v>0</v>
      </c>
      <c r="K270">
        <f t="shared" ca="1" si="27"/>
        <v>1</v>
      </c>
      <c r="L270" t="b">
        <f t="shared" ca="1" si="28"/>
        <v>1</v>
      </c>
      <c r="M270" t="str">
        <f t="shared" ca="1" si="26"/>
        <v/>
      </c>
      <c r="N270" t="str">
        <f ca="1">IF(L270,"",VLOOKUP(I270,'P NH|Score'!$A$2:$G$8,2,FALSE))</f>
        <v/>
      </c>
      <c r="O270" t="str">
        <f ca="1">IF(L270,"",VLOOKUP(J270,'Survival Rates'!$A$4:$E$123,K270+4)*N270)</f>
        <v/>
      </c>
    </row>
    <row r="271" spans="1:15" x14ac:dyDescent="0.3">
      <c r="A271">
        <f t="shared" si="29"/>
        <v>269</v>
      </c>
      <c r="B271" s="4" t="str">
        <f ca="1">_xlfn.XLOOKUP(OFFSET('Survey Data'!$B$2,A271,0),Key!A$2:A$5,Key!B$2:B$5,"")</f>
        <v/>
      </c>
      <c r="C271" s="4" t="str">
        <f ca="1">_xlfn.XLOOKUP(OFFSET('Survey Data'!$C$2,A271,0),Key!$D$2:$D$4,Key!$E$2:$E$4,"")</f>
        <v/>
      </c>
      <c r="D271" s="4" t="str">
        <f ca="1">_xlfn.XLOOKUP(OFFSET('Survey Data'!$D$2,A271,0),Key!$D$2:$D$4,Key!$E$2:$E$4,"")</f>
        <v/>
      </c>
      <c r="E271" s="4" t="str">
        <f ca="1">_xlfn.XLOOKUP(OFFSET('Survey Data'!$E$2,A271,0),Key!$D$2:$D$4,Key!$E$2:$E$4,"")</f>
        <v/>
      </c>
      <c r="F271" s="4">
        <f ca="1">OFFSET('Survey Data'!$F$2,A271,0)</f>
        <v>0</v>
      </c>
      <c r="G271" s="4" t="str">
        <f ca="1">_xlfn.XLOOKUP(OFFSET('Survey Data'!$G$2,A271,0),Key!$G$2:$G$3,Key!$H$2:$H$3,"")</f>
        <v/>
      </c>
      <c r="I271">
        <f t="shared" ca="1" si="24"/>
        <v>0</v>
      </c>
      <c r="J271">
        <f t="shared" ca="1" si="25"/>
        <v>0</v>
      </c>
      <c r="K271">
        <f t="shared" ca="1" si="27"/>
        <v>1</v>
      </c>
      <c r="L271" t="b">
        <f t="shared" ca="1" si="28"/>
        <v>1</v>
      </c>
      <c r="M271" t="str">
        <f t="shared" ca="1" si="26"/>
        <v/>
      </c>
      <c r="N271" t="str">
        <f ca="1">IF(L271,"",VLOOKUP(I271,'P NH|Score'!$A$2:$G$8,2,FALSE))</f>
        <v/>
      </c>
      <c r="O271" t="str">
        <f ca="1">IF(L271,"",VLOOKUP(J271,'Survival Rates'!$A$4:$E$123,K271+4)*N271)</f>
        <v/>
      </c>
    </row>
    <row r="272" spans="1:15" x14ac:dyDescent="0.3">
      <c r="A272">
        <f t="shared" si="29"/>
        <v>270</v>
      </c>
      <c r="B272" s="4" t="str">
        <f ca="1">_xlfn.XLOOKUP(OFFSET('Survey Data'!$B$2,A272,0),Key!A$2:A$5,Key!B$2:B$5,"")</f>
        <v/>
      </c>
      <c r="C272" s="4" t="str">
        <f ca="1">_xlfn.XLOOKUP(OFFSET('Survey Data'!$C$2,A272,0),Key!$D$2:$D$4,Key!$E$2:$E$4,"")</f>
        <v/>
      </c>
      <c r="D272" s="4" t="str">
        <f ca="1">_xlfn.XLOOKUP(OFFSET('Survey Data'!$D$2,A272,0),Key!$D$2:$D$4,Key!$E$2:$E$4,"")</f>
        <v/>
      </c>
      <c r="E272" s="4" t="str">
        <f ca="1">_xlfn.XLOOKUP(OFFSET('Survey Data'!$E$2,A272,0),Key!$D$2:$D$4,Key!$E$2:$E$4,"")</f>
        <v/>
      </c>
      <c r="F272" s="4">
        <f ca="1">OFFSET('Survey Data'!$F$2,A272,0)</f>
        <v>0</v>
      </c>
      <c r="G272" s="4" t="str">
        <f ca="1">_xlfn.XLOOKUP(OFFSET('Survey Data'!$G$2,A272,0),Key!$G$2:$G$3,Key!$H$2:$H$3,"")</f>
        <v/>
      </c>
      <c r="I272">
        <f t="shared" ca="1" si="24"/>
        <v>0</v>
      </c>
      <c r="J272">
        <f t="shared" ca="1" si="25"/>
        <v>0</v>
      </c>
      <c r="K272">
        <f t="shared" ca="1" si="27"/>
        <v>1</v>
      </c>
      <c r="L272" t="b">
        <f t="shared" ca="1" si="28"/>
        <v>1</v>
      </c>
      <c r="M272" t="str">
        <f t="shared" ca="1" si="26"/>
        <v/>
      </c>
      <c r="N272" t="str">
        <f ca="1">IF(L272,"",VLOOKUP(I272,'P NH|Score'!$A$2:$G$8,2,FALSE))</f>
        <v/>
      </c>
      <c r="O272" t="str">
        <f ca="1">IF(L272,"",VLOOKUP(J272,'Survival Rates'!$A$4:$E$123,K272+4)*N272)</f>
        <v/>
      </c>
    </row>
    <row r="273" spans="1:15" x14ac:dyDescent="0.3">
      <c r="A273">
        <f t="shared" si="29"/>
        <v>271</v>
      </c>
      <c r="B273" s="4" t="str">
        <f ca="1">_xlfn.XLOOKUP(OFFSET('Survey Data'!$B$2,A273,0),Key!A$2:A$5,Key!B$2:B$5,"")</f>
        <v/>
      </c>
      <c r="C273" s="4" t="str">
        <f ca="1">_xlfn.XLOOKUP(OFFSET('Survey Data'!$C$2,A273,0),Key!$D$2:$D$4,Key!$E$2:$E$4,"")</f>
        <v/>
      </c>
      <c r="D273" s="4" t="str">
        <f ca="1">_xlfn.XLOOKUP(OFFSET('Survey Data'!$D$2,A273,0),Key!$D$2:$D$4,Key!$E$2:$E$4,"")</f>
        <v/>
      </c>
      <c r="E273" s="4" t="str">
        <f ca="1">_xlfn.XLOOKUP(OFFSET('Survey Data'!$E$2,A273,0),Key!$D$2:$D$4,Key!$E$2:$E$4,"")</f>
        <v/>
      </c>
      <c r="F273" s="4">
        <f ca="1">OFFSET('Survey Data'!$F$2,A273,0)</f>
        <v>0</v>
      </c>
      <c r="G273" s="4" t="str">
        <f ca="1">_xlfn.XLOOKUP(OFFSET('Survey Data'!$G$2,A273,0),Key!$G$2:$G$3,Key!$H$2:$H$3,"")</f>
        <v/>
      </c>
      <c r="I273">
        <f t="shared" ca="1" si="24"/>
        <v>0</v>
      </c>
      <c r="J273">
        <f t="shared" ca="1" si="25"/>
        <v>0</v>
      </c>
      <c r="K273">
        <f t="shared" ca="1" si="27"/>
        <v>1</v>
      </c>
      <c r="L273" t="b">
        <f t="shared" ca="1" si="28"/>
        <v>1</v>
      </c>
      <c r="M273" t="str">
        <f t="shared" ca="1" si="26"/>
        <v/>
      </c>
      <c r="N273" t="str">
        <f ca="1">IF(L273,"",VLOOKUP(I273,'P NH|Score'!$A$2:$G$8,2,FALSE))</f>
        <v/>
      </c>
      <c r="O273" t="str">
        <f ca="1">IF(L273,"",VLOOKUP(J273,'Survival Rates'!$A$4:$E$123,K273+4)*N273)</f>
        <v/>
      </c>
    </row>
    <row r="274" spans="1:15" x14ac:dyDescent="0.3">
      <c r="A274">
        <f t="shared" si="29"/>
        <v>272</v>
      </c>
      <c r="B274" s="4" t="str">
        <f ca="1">_xlfn.XLOOKUP(OFFSET('Survey Data'!$B$2,A274,0),Key!A$2:A$5,Key!B$2:B$5,"")</f>
        <v/>
      </c>
      <c r="C274" s="4" t="str">
        <f ca="1">_xlfn.XLOOKUP(OFFSET('Survey Data'!$C$2,A274,0),Key!$D$2:$D$4,Key!$E$2:$E$4,"")</f>
        <v/>
      </c>
      <c r="D274" s="4" t="str">
        <f ca="1">_xlfn.XLOOKUP(OFFSET('Survey Data'!$D$2,A274,0),Key!$D$2:$D$4,Key!$E$2:$E$4,"")</f>
        <v/>
      </c>
      <c r="E274" s="4" t="str">
        <f ca="1">_xlfn.XLOOKUP(OFFSET('Survey Data'!$E$2,A274,0),Key!$D$2:$D$4,Key!$E$2:$E$4,"")</f>
        <v/>
      </c>
      <c r="F274" s="4">
        <f ca="1">OFFSET('Survey Data'!$F$2,A274,0)</f>
        <v>0</v>
      </c>
      <c r="G274" s="4" t="str">
        <f ca="1">_xlfn.XLOOKUP(OFFSET('Survey Data'!$G$2,A274,0),Key!$G$2:$G$3,Key!$H$2:$H$3,"")</f>
        <v/>
      </c>
      <c r="I274">
        <f t="shared" ca="1" si="24"/>
        <v>0</v>
      </c>
      <c r="J274">
        <f t="shared" ca="1" si="25"/>
        <v>0</v>
      </c>
      <c r="K274">
        <f t="shared" ca="1" si="27"/>
        <v>1</v>
      </c>
      <c r="L274" t="b">
        <f t="shared" ca="1" si="28"/>
        <v>1</v>
      </c>
      <c r="M274" t="str">
        <f t="shared" ca="1" si="26"/>
        <v/>
      </c>
      <c r="N274" t="str">
        <f ca="1">IF(L274,"",VLOOKUP(I274,'P NH|Score'!$A$2:$G$8,2,FALSE))</f>
        <v/>
      </c>
      <c r="O274" t="str">
        <f ca="1">IF(L274,"",VLOOKUP(J274,'Survival Rates'!$A$4:$E$123,K274+4)*N274)</f>
        <v/>
      </c>
    </row>
    <row r="275" spans="1:15" x14ac:dyDescent="0.3">
      <c r="A275">
        <f t="shared" si="29"/>
        <v>273</v>
      </c>
      <c r="B275" s="4" t="str">
        <f ca="1">_xlfn.XLOOKUP(OFFSET('Survey Data'!$B$2,A275,0),Key!A$2:A$5,Key!B$2:B$5,"")</f>
        <v/>
      </c>
      <c r="C275" s="4" t="str">
        <f ca="1">_xlfn.XLOOKUP(OFFSET('Survey Data'!$C$2,A275,0),Key!$D$2:$D$4,Key!$E$2:$E$4,"")</f>
        <v/>
      </c>
      <c r="D275" s="4" t="str">
        <f ca="1">_xlfn.XLOOKUP(OFFSET('Survey Data'!$D$2,A275,0),Key!$D$2:$D$4,Key!$E$2:$E$4,"")</f>
        <v/>
      </c>
      <c r="E275" s="4" t="str">
        <f ca="1">_xlfn.XLOOKUP(OFFSET('Survey Data'!$E$2,A275,0),Key!$D$2:$D$4,Key!$E$2:$E$4,"")</f>
        <v/>
      </c>
      <c r="F275" s="4">
        <f ca="1">OFFSET('Survey Data'!$F$2,A275,0)</f>
        <v>0</v>
      </c>
      <c r="G275" s="4" t="str">
        <f ca="1">_xlfn.XLOOKUP(OFFSET('Survey Data'!$G$2,A275,0),Key!$G$2:$G$3,Key!$H$2:$H$3,"")</f>
        <v/>
      </c>
      <c r="I275">
        <f t="shared" ca="1" si="24"/>
        <v>0</v>
      </c>
      <c r="J275">
        <f t="shared" ca="1" si="25"/>
        <v>0</v>
      </c>
      <c r="K275">
        <f t="shared" ca="1" si="27"/>
        <v>1</v>
      </c>
      <c r="L275" t="b">
        <f t="shared" ca="1" si="28"/>
        <v>1</v>
      </c>
      <c r="M275" t="str">
        <f t="shared" ca="1" si="26"/>
        <v/>
      </c>
      <c r="N275" t="str">
        <f ca="1">IF(L275,"",VLOOKUP(I275,'P NH|Score'!$A$2:$G$8,2,FALSE))</f>
        <v/>
      </c>
      <c r="O275" t="str">
        <f ca="1">IF(L275,"",VLOOKUP(J275,'Survival Rates'!$A$4:$E$123,K275+4)*N275)</f>
        <v/>
      </c>
    </row>
    <row r="276" spans="1:15" x14ac:dyDescent="0.3">
      <c r="A276">
        <f t="shared" si="29"/>
        <v>274</v>
      </c>
      <c r="B276" s="4" t="str">
        <f ca="1">_xlfn.XLOOKUP(OFFSET('Survey Data'!$B$2,A276,0),Key!A$2:A$5,Key!B$2:B$5,"")</f>
        <v/>
      </c>
      <c r="C276" s="4" t="str">
        <f ca="1">_xlfn.XLOOKUP(OFFSET('Survey Data'!$C$2,A276,0),Key!$D$2:$D$4,Key!$E$2:$E$4,"")</f>
        <v/>
      </c>
      <c r="D276" s="4" t="str">
        <f ca="1">_xlfn.XLOOKUP(OFFSET('Survey Data'!$D$2,A276,0),Key!$D$2:$D$4,Key!$E$2:$E$4,"")</f>
        <v/>
      </c>
      <c r="E276" s="4" t="str">
        <f ca="1">_xlfn.XLOOKUP(OFFSET('Survey Data'!$E$2,A276,0),Key!$D$2:$D$4,Key!$E$2:$E$4,"")</f>
        <v/>
      </c>
      <c r="F276" s="4">
        <f ca="1">OFFSET('Survey Data'!$F$2,A276,0)</f>
        <v>0</v>
      </c>
      <c r="G276" s="4" t="str">
        <f ca="1">_xlfn.XLOOKUP(OFFSET('Survey Data'!$G$2,A276,0),Key!$G$2:$G$3,Key!$H$2:$H$3,"")</f>
        <v/>
      </c>
      <c r="I276">
        <f t="shared" ca="1" si="24"/>
        <v>0</v>
      </c>
      <c r="J276">
        <f t="shared" ca="1" si="25"/>
        <v>0</v>
      </c>
      <c r="K276">
        <f t="shared" ca="1" si="27"/>
        <v>1</v>
      </c>
      <c r="L276" t="b">
        <f t="shared" ca="1" si="28"/>
        <v>1</v>
      </c>
      <c r="M276" t="str">
        <f t="shared" ca="1" si="26"/>
        <v/>
      </c>
      <c r="N276" t="str">
        <f ca="1">IF(L276,"",VLOOKUP(I276,'P NH|Score'!$A$2:$G$8,2,FALSE))</f>
        <v/>
      </c>
      <c r="O276" t="str">
        <f ca="1">IF(L276,"",VLOOKUP(J276,'Survival Rates'!$A$4:$E$123,K276+4)*N276)</f>
        <v/>
      </c>
    </row>
    <row r="277" spans="1:15" x14ac:dyDescent="0.3">
      <c r="A277">
        <f t="shared" si="29"/>
        <v>275</v>
      </c>
      <c r="B277" s="4" t="str">
        <f ca="1">_xlfn.XLOOKUP(OFFSET('Survey Data'!$B$2,A277,0),Key!A$2:A$5,Key!B$2:B$5,"")</f>
        <v/>
      </c>
      <c r="C277" s="4" t="str">
        <f ca="1">_xlfn.XLOOKUP(OFFSET('Survey Data'!$C$2,A277,0),Key!$D$2:$D$4,Key!$E$2:$E$4,"")</f>
        <v/>
      </c>
      <c r="D277" s="4" t="str">
        <f ca="1">_xlfn.XLOOKUP(OFFSET('Survey Data'!$D$2,A277,0),Key!$D$2:$D$4,Key!$E$2:$E$4,"")</f>
        <v/>
      </c>
      <c r="E277" s="4" t="str">
        <f ca="1">_xlfn.XLOOKUP(OFFSET('Survey Data'!$E$2,A277,0),Key!$D$2:$D$4,Key!$E$2:$E$4,"")</f>
        <v/>
      </c>
      <c r="F277" s="4">
        <f ca="1">OFFSET('Survey Data'!$F$2,A277,0)</f>
        <v>0</v>
      </c>
      <c r="G277" s="4" t="str">
        <f ca="1">_xlfn.XLOOKUP(OFFSET('Survey Data'!$G$2,A277,0),Key!$G$2:$G$3,Key!$H$2:$H$3,"")</f>
        <v/>
      </c>
      <c r="I277">
        <f t="shared" ca="1" si="24"/>
        <v>0</v>
      </c>
      <c r="J277">
        <f t="shared" ca="1" si="25"/>
        <v>0</v>
      </c>
      <c r="K277">
        <f t="shared" ca="1" si="27"/>
        <v>1</v>
      </c>
      <c r="L277" t="b">
        <f t="shared" ca="1" si="28"/>
        <v>1</v>
      </c>
      <c r="M277" t="str">
        <f t="shared" ca="1" si="26"/>
        <v/>
      </c>
      <c r="N277" t="str">
        <f ca="1">IF(L277,"",VLOOKUP(I277,'P NH|Score'!$A$2:$G$8,2,FALSE))</f>
        <v/>
      </c>
      <c r="O277" t="str">
        <f ca="1">IF(L277,"",VLOOKUP(J277,'Survival Rates'!$A$4:$E$123,K277+4)*N277)</f>
        <v/>
      </c>
    </row>
    <row r="278" spans="1:15" x14ac:dyDescent="0.3">
      <c r="A278">
        <f t="shared" si="29"/>
        <v>276</v>
      </c>
      <c r="B278" s="4" t="str">
        <f ca="1">_xlfn.XLOOKUP(OFFSET('Survey Data'!$B$2,A278,0),Key!A$2:A$5,Key!B$2:B$5,"")</f>
        <v/>
      </c>
      <c r="C278" s="4" t="str">
        <f ca="1">_xlfn.XLOOKUP(OFFSET('Survey Data'!$C$2,A278,0),Key!$D$2:$D$4,Key!$E$2:$E$4,"")</f>
        <v/>
      </c>
      <c r="D278" s="4" t="str">
        <f ca="1">_xlfn.XLOOKUP(OFFSET('Survey Data'!$D$2,A278,0),Key!$D$2:$D$4,Key!$E$2:$E$4,"")</f>
        <v/>
      </c>
      <c r="E278" s="4" t="str">
        <f ca="1">_xlfn.XLOOKUP(OFFSET('Survey Data'!$E$2,A278,0),Key!$D$2:$D$4,Key!$E$2:$E$4,"")</f>
        <v/>
      </c>
      <c r="F278" s="4">
        <f ca="1">OFFSET('Survey Data'!$F$2,A278,0)</f>
        <v>0</v>
      </c>
      <c r="G278" s="4" t="str">
        <f ca="1">_xlfn.XLOOKUP(OFFSET('Survey Data'!$G$2,A278,0),Key!$G$2:$G$3,Key!$H$2:$H$3,"")</f>
        <v/>
      </c>
      <c r="I278">
        <f t="shared" ca="1" si="24"/>
        <v>0</v>
      </c>
      <c r="J278">
        <f t="shared" ca="1" si="25"/>
        <v>0</v>
      </c>
      <c r="K278">
        <f t="shared" ca="1" si="27"/>
        <v>1</v>
      </c>
      <c r="L278" t="b">
        <f t="shared" ca="1" si="28"/>
        <v>1</v>
      </c>
      <c r="M278" t="str">
        <f t="shared" ca="1" si="26"/>
        <v/>
      </c>
      <c r="N278" t="str">
        <f ca="1">IF(L278,"",VLOOKUP(I278,'P NH|Score'!$A$2:$G$8,2,FALSE))</f>
        <v/>
      </c>
      <c r="O278" t="str">
        <f ca="1">IF(L278,"",VLOOKUP(J278,'Survival Rates'!$A$4:$E$123,K278+4)*N278)</f>
        <v/>
      </c>
    </row>
    <row r="279" spans="1:15" x14ac:dyDescent="0.3">
      <c r="A279">
        <f t="shared" si="29"/>
        <v>277</v>
      </c>
      <c r="B279" s="4" t="str">
        <f ca="1">_xlfn.XLOOKUP(OFFSET('Survey Data'!$B$2,A279,0),Key!A$2:A$5,Key!B$2:B$5,"")</f>
        <v/>
      </c>
      <c r="C279" s="4" t="str">
        <f ca="1">_xlfn.XLOOKUP(OFFSET('Survey Data'!$C$2,A279,0),Key!$D$2:$D$4,Key!$E$2:$E$4,"")</f>
        <v/>
      </c>
      <c r="D279" s="4" t="str">
        <f ca="1">_xlfn.XLOOKUP(OFFSET('Survey Data'!$D$2,A279,0),Key!$D$2:$D$4,Key!$E$2:$E$4,"")</f>
        <v/>
      </c>
      <c r="E279" s="4" t="str">
        <f ca="1">_xlfn.XLOOKUP(OFFSET('Survey Data'!$E$2,A279,0),Key!$D$2:$D$4,Key!$E$2:$E$4,"")</f>
        <v/>
      </c>
      <c r="F279" s="4">
        <f ca="1">OFFSET('Survey Data'!$F$2,A279,0)</f>
        <v>0</v>
      </c>
      <c r="G279" s="4" t="str">
        <f ca="1">_xlfn.XLOOKUP(OFFSET('Survey Data'!$G$2,A279,0),Key!$G$2:$G$3,Key!$H$2:$H$3,"")</f>
        <v/>
      </c>
      <c r="I279">
        <f t="shared" ca="1" si="24"/>
        <v>0</v>
      </c>
      <c r="J279">
        <f t="shared" ca="1" si="25"/>
        <v>0</v>
      </c>
      <c r="K279">
        <f t="shared" ca="1" si="27"/>
        <v>1</v>
      </c>
      <c r="L279" t="b">
        <f t="shared" ca="1" si="28"/>
        <v>1</v>
      </c>
      <c r="M279" t="str">
        <f t="shared" ca="1" si="26"/>
        <v/>
      </c>
      <c r="N279" t="str">
        <f ca="1">IF(L279,"",VLOOKUP(I279,'P NH|Score'!$A$2:$G$8,2,FALSE))</f>
        <v/>
      </c>
      <c r="O279" t="str">
        <f ca="1">IF(L279,"",VLOOKUP(J279,'Survival Rates'!$A$4:$E$123,K279+4)*N279)</f>
        <v/>
      </c>
    </row>
    <row r="280" spans="1:15" x14ac:dyDescent="0.3">
      <c r="A280">
        <f t="shared" si="29"/>
        <v>278</v>
      </c>
      <c r="B280" s="4" t="str">
        <f ca="1">_xlfn.XLOOKUP(OFFSET('Survey Data'!$B$2,A280,0),Key!A$2:A$5,Key!B$2:B$5,"")</f>
        <v/>
      </c>
      <c r="C280" s="4" t="str">
        <f ca="1">_xlfn.XLOOKUP(OFFSET('Survey Data'!$C$2,A280,0),Key!$D$2:$D$4,Key!$E$2:$E$4,"")</f>
        <v/>
      </c>
      <c r="D280" s="4" t="str">
        <f ca="1">_xlfn.XLOOKUP(OFFSET('Survey Data'!$D$2,A280,0),Key!$D$2:$D$4,Key!$E$2:$E$4,"")</f>
        <v/>
      </c>
      <c r="E280" s="4" t="str">
        <f ca="1">_xlfn.XLOOKUP(OFFSET('Survey Data'!$E$2,A280,0),Key!$D$2:$D$4,Key!$E$2:$E$4,"")</f>
        <v/>
      </c>
      <c r="F280" s="4">
        <f ca="1">OFFSET('Survey Data'!$F$2,A280,0)</f>
        <v>0</v>
      </c>
      <c r="G280" s="4" t="str">
        <f ca="1">_xlfn.XLOOKUP(OFFSET('Survey Data'!$G$2,A280,0),Key!$G$2:$G$3,Key!$H$2:$H$3,"")</f>
        <v/>
      </c>
      <c r="I280">
        <f t="shared" ca="1" si="24"/>
        <v>0</v>
      </c>
      <c r="J280">
        <f t="shared" ca="1" si="25"/>
        <v>0</v>
      </c>
      <c r="K280">
        <f t="shared" ca="1" si="27"/>
        <v>1</v>
      </c>
      <c r="L280" t="b">
        <f t="shared" ca="1" si="28"/>
        <v>1</v>
      </c>
      <c r="M280" t="str">
        <f t="shared" ca="1" si="26"/>
        <v/>
      </c>
      <c r="N280" t="str">
        <f ca="1">IF(L280,"",VLOOKUP(I280,'P NH|Score'!$A$2:$G$8,2,FALSE))</f>
        <v/>
      </c>
      <c r="O280" t="str">
        <f ca="1">IF(L280,"",VLOOKUP(J280,'Survival Rates'!$A$4:$E$123,K280+4)*N280)</f>
        <v/>
      </c>
    </row>
    <row r="281" spans="1:15" x14ac:dyDescent="0.3">
      <c r="A281">
        <f t="shared" si="29"/>
        <v>279</v>
      </c>
      <c r="B281" s="4" t="str">
        <f ca="1">_xlfn.XLOOKUP(OFFSET('Survey Data'!$B$2,A281,0),Key!A$2:A$5,Key!B$2:B$5,"")</f>
        <v/>
      </c>
      <c r="C281" s="4" t="str">
        <f ca="1">_xlfn.XLOOKUP(OFFSET('Survey Data'!$C$2,A281,0),Key!$D$2:$D$4,Key!$E$2:$E$4,"")</f>
        <v/>
      </c>
      <c r="D281" s="4" t="str">
        <f ca="1">_xlfn.XLOOKUP(OFFSET('Survey Data'!$D$2,A281,0),Key!$D$2:$D$4,Key!$E$2:$E$4,"")</f>
        <v/>
      </c>
      <c r="E281" s="4" t="str">
        <f ca="1">_xlfn.XLOOKUP(OFFSET('Survey Data'!$E$2,A281,0),Key!$D$2:$D$4,Key!$E$2:$E$4,"")</f>
        <v/>
      </c>
      <c r="F281" s="4">
        <f ca="1">OFFSET('Survey Data'!$F$2,A281,0)</f>
        <v>0</v>
      </c>
      <c r="G281" s="4" t="str">
        <f ca="1">_xlfn.XLOOKUP(OFFSET('Survey Data'!$G$2,A281,0),Key!$G$2:$G$3,Key!$H$2:$H$3,"")</f>
        <v/>
      </c>
      <c r="I281">
        <f t="shared" ca="1" si="24"/>
        <v>0</v>
      </c>
      <c r="J281">
        <f t="shared" ca="1" si="25"/>
        <v>0</v>
      </c>
      <c r="K281">
        <f t="shared" ca="1" si="27"/>
        <v>1</v>
      </c>
      <c r="L281" t="b">
        <f t="shared" ca="1" si="28"/>
        <v>1</v>
      </c>
      <c r="M281" t="str">
        <f t="shared" ca="1" si="26"/>
        <v/>
      </c>
      <c r="N281" t="str">
        <f ca="1">IF(L281,"",VLOOKUP(I281,'P NH|Score'!$A$2:$G$8,2,FALSE))</f>
        <v/>
      </c>
      <c r="O281" t="str">
        <f ca="1">IF(L281,"",VLOOKUP(J281,'Survival Rates'!$A$4:$E$123,K281+4)*N281)</f>
        <v/>
      </c>
    </row>
    <row r="282" spans="1:15" x14ac:dyDescent="0.3">
      <c r="A282">
        <f t="shared" si="29"/>
        <v>280</v>
      </c>
      <c r="B282" s="4" t="str">
        <f ca="1">_xlfn.XLOOKUP(OFFSET('Survey Data'!$B$2,A282,0),Key!A$2:A$5,Key!B$2:B$5,"")</f>
        <v/>
      </c>
      <c r="C282" s="4" t="str">
        <f ca="1">_xlfn.XLOOKUP(OFFSET('Survey Data'!$C$2,A282,0),Key!$D$2:$D$4,Key!$E$2:$E$4,"")</f>
        <v/>
      </c>
      <c r="D282" s="4" t="str">
        <f ca="1">_xlfn.XLOOKUP(OFFSET('Survey Data'!$D$2,A282,0),Key!$D$2:$D$4,Key!$E$2:$E$4,"")</f>
        <v/>
      </c>
      <c r="E282" s="4" t="str">
        <f ca="1">_xlfn.XLOOKUP(OFFSET('Survey Data'!$E$2,A282,0),Key!$D$2:$D$4,Key!$E$2:$E$4,"")</f>
        <v/>
      </c>
      <c r="F282" s="4">
        <f ca="1">OFFSET('Survey Data'!$F$2,A282,0)</f>
        <v>0</v>
      </c>
      <c r="G282" s="4" t="str">
        <f ca="1">_xlfn.XLOOKUP(OFFSET('Survey Data'!$G$2,A282,0),Key!$G$2:$G$3,Key!$H$2:$H$3,"")</f>
        <v/>
      </c>
      <c r="I282">
        <f t="shared" ca="1" si="24"/>
        <v>0</v>
      </c>
      <c r="J282">
        <f t="shared" ca="1" si="25"/>
        <v>0</v>
      </c>
      <c r="K282">
        <f t="shared" ca="1" si="27"/>
        <v>1</v>
      </c>
      <c r="L282" t="b">
        <f t="shared" ca="1" si="28"/>
        <v>1</v>
      </c>
      <c r="M282" t="str">
        <f t="shared" ca="1" si="26"/>
        <v/>
      </c>
      <c r="N282" t="str">
        <f ca="1">IF(L282,"",VLOOKUP(I282,'P NH|Score'!$A$2:$G$8,2,FALSE))</f>
        <v/>
      </c>
      <c r="O282" t="str">
        <f ca="1">IF(L282,"",VLOOKUP(J282,'Survival Rates'!$A$4:$E$123,K282+4)*N282)</f>
        <v/>
      </c>
    </row>
    <row r="283" spans="1:15" x14ac:dyDescent="0.3">
      <c r="A283">
        <f t="shared" si="29"/>
        <v>281</v>
      </c>
      <c r="B283" s="4" t="str">
        <f ca="1">_xlfn.XLOOKUP(OFFSET('Survey Data'!$B$2,A283,0),Key!A$2:A$5,Key!B$2:B$5,"")</f>
        <v/>
      </c>
      <c r="C283" s="4" t="str">
        <f ca="1">_xlfn.XLOOKUP(OFFSET('Survey Data'!$C$2,A283,0),Key!$D$2:$D$4,Key!$E$2:$E$4,"")</f>
        <v/>
      </c>
      <c r="D283" s="4" t="str">
        <f ca="1">_xlfn.XLOOKUP(OFFSET('Survey Data'!$D$2,A283,0),Key!$D$2:$D$4,Key!$E$2:$E$4,"")</f>
        <v/>
      </c>
      <c r="E283" s="4" t="str">
        <f ca="1">_xlfn.XLOOKUP(OFFSET('Survey Data'!$E$2,A283,0),Key!$D$2:$D$4,Key!$E$2:$E$4,"")</f>
        <v/>
      </c>
      <c r="F283" s="4">
        <f ca="1">OFFSET('Survey Data'!$F$2,A283,0)</f>
        <v>0</v>
      </c>
      <c r="G283" s="4" t="str">
        <f ca="1">_xlfn.XLOOKUP(OFFSET('Survey Data'!$G$2,A283,0),Key!$G$2:$G$3,Key!$H$2:$H$3,"")</f>
        <v/>
      </c>
      <c r="I283">
        <f t="shared" ca="1" si="24"/>
        <v>0</v>
      </c>
      <c r="J283">
        <f t="shared" ca="1" si="25"/>
        <v>0</v>
      </c>
      <c r="K283">
        <f t="shared" ca="1" si="27"/>
        <v>1</v>
      </c>
      <c r="L283" t="b">
        <f t="shared" ca="1" si="28"/>
        <v>1</v>
      </c>
      <c r="M283" t="str">
        <f t="shared" ca="1" si="26"/>
        <v/>
      </c>
      <c r="N283" t="str">
        <f ca="1">IF(L283,"",VLOOKUP(I283,'P NH|Score'!$A$2:$G$8,2,FALSE))</f>
        <v/>
      </c>
      <c r="O283" t="str">
        <f ca="1">IF(L283,"",VLOOKUP(J283,'Survival Rates'!$A$4:$E$123,K283+4)*N283)</f>
        <v/>
      </c>
    </row>
    <row r="284" spans="1:15" x14ac:dyDescent="0.3">
      <c r="A284">
        <f t="shared" si="29"/>
        <v>282</v>
      </c>
      <c r="B284" s="4" t="str">
        <f ca="1">_xlfn.XLOOKUP(OFFSET('Survey Data'!$B$2,A284,0),Key!A$2:A$5,Key!B$2:B$5,"")</f>
        <v/>
      </c>
      <c r="C284" s="4" t="str">
        <f ca="1">_xlfn.XLOOKUP(OFFSET('Survey Data'!$C$2,A284,0),Key!$D$2:$D$4,Key!$E$2:$E$4,"")</f>
        <v/>
      </c>
      <c r="D284" s="4" t="str">
        <f ca="1">_xlfn.XLOOKUP(OFFSET('Survey Data'!$D$2,A284,0),Key!$D$2:$D$4,Key!$E$2:$E$4,"")</f>
        <v/>
      </c>
      <c r="E284" s="4" t="str">
        <f ca="1">_xlfn.XLOOKUP(OFFSET('Survey Data'!$E$2,A284,0),Key!$D$2:$D$4,Key!$E$2:$E$4,"")</f>
        <v/>
      </c>
      <c r="F284" s="4">
        <f ca="1">OFFSET('Survey Data'!$F$2,A284,0)</f>
        <v>0</v>
      </c>
      <c r="G284" s="4" t="str">
        <f ca="1">_xlfn.XLOOKUP(OFFSET('Survey Data'!$G$2,A284,0),Key!$G$2:$G$3,Key!$H$2:$H$3,"")</f>
        <v/>
      </c>
      <c r="I284">
        <f t="shared" ca="1" si="24"/>
        <v>0</v>
      </c>
      <c r="J284">
        <f t="shared" ca="1" si="25"/>
        <v>0</v>
      </c>
      <c r="K284">
        <f t="shared" ca="1" si="27"/>
        <v>1</v>
      </c>
      <c r="L284" t="b">
        <f t="shared" ca="1" si="28"/>
        <v>1</v>
      </c>
      <c r="M284" t="str">
        <f t="shared" ca="1" si="26"/>
        <v/>
      </c>
      <c r="N284" t="str">
        <f ca="1">IF(L284,"",VLOOKUP(I284,'P NH|Score'!$A$2:$G$8,2,FALSE))</f>
        <v/>
      </c>
      <c r="O284" t="str">
        <f ca="1">IF(L284,"",VLOOKUP(J284,'Survival Rates'!$A$4:$E$123,K284+4)*N284)</f>
        <v/>
      </c>
    </row>
    <row r="285" spans="1:15" x14ac:dyDescent="0.3">
      <c r="A285">
        <f t="shared" si="29"/>
        <v>283</v>
      </c>
      <c r="B285" s="4" t="str">
        <f ca="1">_xlfn.XLOOKUP(OFFSET('Survey Data'!$B$2,A285,0),Key!A$2:A$5,Key!B$2:B$5,"")</f>
        <v/>
      </c>
      <c r="C285" s="4" t="str">
        <f ca="1">_xlfn.XLOOKUP(OFFSET('Survey Data'!$C$2,A285,0),Key!$D$2:$D$4,Key!$E$2:$E$4,"")</f>
        <v/>
      </c>
      <c r="D285" s="4" t="str">
        <f ca="1">_xlfn.XLOOKUP(OFFSET('Survey Data'!$D$2,A285,0),Key!$D$2:$D$4,Key!$E$2:$E$4,"")</f>
        <v/>
      </c>
      <c r="E285" s="4" t="str">
        <f ca="1">_xlfn.XLOOKUP(OFFSET('Survey Data'!$E$2,A285,0),Key!$D$2:$D$4,Key!$E$2:$E$4,"")</f>
        <v/>
      </c>
      <c r="F285" s="4">
        <f ca="1">OFFSET('Survey Data'!$F$2,A285,0)</f>
        <v>0</v>
      </c>
      <c r="G285" s="4" t="str">
        <f ca="1">_xlfn.XLOOKUP(OFFSET('Survey Data'!$G$2,A285,0),Key!$G$2:$G$3,Key!$H$2:$H$3,"")</f>
        <v/>
      </c>
      <c r="I285">
        <f t="shared" ca="1" si="24"/>
        <v>0</v>
      </c>
      <c r="J285">
        <f t="shared" ca="1" si="25"/>
        <v>0</v>
      </c>
      <c r="K285">
        <f t="shared" ca="1" si="27"/>
        <v>1</v>
      </c>
      <c r="L285" t="b">
        <f t="shared" ca="1" si="28"/>
        <v>1</v>
      </c>
      <c r="M285" t="str">
        <f t="shared" ca="1" si="26"/>
        <v/>
      </c>
      <c r="N285" t="str">
        <f ca="1">IF(L285,"",VLOOKUP(I285,'P NH|Score'!$A$2:$G$8,2,FALSE))</f>
        <v/>
      </c>
      <c r="O285" t="str">
        <f ca="1">IF(L285,"",VLOOKUP(J285,'Survival Rates'!$A$4:$E$123,K285+4)*N285)</f>
        <v/>
      </c>
    </row>
    <row r="286" spans="1:15" x14ac:dyDescent="0.3">
      <c r="A286">
        <f t="shared" si="29"/>
        <v>284</v>
      </c>
      <c r="B286" s="4" t="str">
        <f ca="1">_xlfn.XLOOKUP(OFFSET('Survey Data'!$B$2,A286,0),Key!A$2:A$5,Key!B$2:B$5,"")</f>
        <v/>
      </c>
      <c r="C286" s="4" t="str">
        <f ca="1">_xlfn.XLOOKUP(OFFSET('Survey Data'!$C$2,A286,0),Key!$D$2:$D$4,Key!$E$2:$E$4,"")</f>
        <v/>
      </c>
      <c r="D286" s="4" t="str">
        <f ca="1">_xlfn.XLOOKUP(OFFSET('Survey Data'!$D$2,A286,0),Key!$D$2:$D$4,Key!$E$2:$E$4,"")</f>
        <v/>
      </c>
      <c r="E286" s="4" t="str">
        <f ca="1">_xlfn.XLOOKUP(OFFSET('Survey Data'!$E$2,A286,0),Key!$D$2:$D$4,Key!$E$2:$E$4,"")</f>
        <v/>
      </c>
      <c r="F286" s="4">
        <f ca="1">OFFSET('Survey Data'!$F$2,A286,0)</f>
        <v>0</v>
      </c>
      <c r="G286" s="4" t="str">
        <f ca="1">_xlfn.XLOOKUP(OFFSET('Survey Data'!$G$2,A286,0),Key!$G$2:$G$3,Key!$H$2:$H$3,"")</f>
        <v/>
      </c>
      <c r="I286">
        <f t="shared" ca="1" si="24"/>
        <v>0</v>
      </c>
      <c r="J286">
        <f t="shared" ca="1" si="25"/>
        <v>0</v>
      </c>
      <c r="K286">
        <f t="shared" ca="1" si="27"/>
        <v>1</v>
      </c>
      <c r="L286" t="b">
        <f t="shared" ca="1" si="28"/>
        <v>1</v>
      </c>
      <c r="M286" t="str">
        <f t="shared" ca="1" si="26"/>
        <v/>
      </c>
      <c r="N286" t="str">
        <f ca="1">IF(L286,"",VLOOKUP(I286,'P NH|Score'!$A$2:$G$8,2,FALSE))</f>
        <v/>
      </c>
      <c r="O286" t="str">
        <f ca="1">IF(L286,"",VLOOKUP(J286,'Survival Rates'!$A$4:$E$123,K286+4)*N286)</f>
        <v/>
      </c>
    </row>
    <row r="287" spans="1:15" x14ac:dyDescent="0.3">
      <c r="A287">
        <f t="shared" si="29"/>
        <v>285</v>
      </c>
      <c r="B287" s="4" t="str">
        <f ca="1">_xlfn.XLOOKUP(OFFSET('Survey Data'!$B$2,A287,0),Key!A$2:A$5,Key!B$2:B$5,"")</f>
        <v/>
      </c>
      <c r="C287" s="4" t="str">
        <f ca="1">_xlfn.XLOOKUP(OFFSET('Survey Data'!$C$2,A287,0),Key!$D$2:$D$4,Key!$E$2:$E$4,"")</f>
        <v/>
      </c>
      <c r="D287" s="4" t="str">
        <f ca="1">_xlfn.XLOOKUP(OFFSET('Survey Data'!$D$2,A287,0),Key!$D$2:$D$4,Key!$E$2:$E$4,"")</f>
        <v/>
      </c>
      <c r="E287" s="4" t="str">
        <f ca="1">_xlfn.XLOOKUP(OFFSET('Survey Data'!$E$2,A287,0),Key!$D$2:$D$4,Key!$E$2:$E$4,"")</f>
        <v/>
      </c>
      <c r="F287" s="4">
        <f ca="1">OFFSET('Survey Data'!$F$2,A287,0)</f>
        <v>0</v>
      </c>
      <c r="G287" s="4" t="str">
        <f ca="1">_xlfn.XLOOKUP(OFFSET('Survey Data'!$G$2,A287,0),Key!$G$2:$G$3,Key!$H$2:$H$3,"")</f>
        <v/>
      </c>
      <c r="I287">
        <f t="shared" ca="1" si="24"/>
        <v>0</v>
      </c>
      <c r="J287">
        <f t="shared" ca="1" si="25"/>
        <v>0</v>
      </c>
      <c r="K287">
        <f t="shared" ca="1" si="27"/>
        <v>1</v>
      </c>
      <c r="L287" t="b">
        <f t="shared" ca="1" si="28"/>
        <v>1</v>
      </c>
      <c r="M287" t="str">
        <f t="shared" ca="1" si="26"/>
        <v/>
      </c>
      <c r="N287" t="str">
        <f ca="1">IF(L287,"",VLOOKUP(I287,'P NH|Score'!$A$2:$G$8,2,FALSE))</f>
        <v/>
      </c>
      <c r="O287" t="str">
        <f ca="1">IF(L287,"",VLOOKUP(J287,'Survival Rates'!$A$4:$E$123,K287+4)*N287)</f>
        <v/>
      </c>
    </row>
    <row r="288" spans="1:15" x14ac:dyDescent="0.3">
      <c r="A288">
        <f t="shared" si="29"/>
        <v>286</v>
      </c>
      <c r="B288" s="4" t="str">
        <f ca="1">_xlfn.XLOOKUP(OFFSET('Survey Data'!$B$2,A288,0),Key!A$2:A$5,Key!B$2:B$5,"")</f>
        <v/>
      </c>
      <c r="C288" s="4" t="str">
        <f ca="1">_xlfn.XLOOKUP(OFFSET('Survey Data'!$C$2,A288,0),Key!$D$2:$D$4,Key!$E$2:$E$4,"")</f>
        <v/>
      </c>
      <c r="D288" s="4" t="str">
        <f ca="1">_xlfn.XLOOKUP(OFFSET('Survey Data'!$D$2,A288,0),Key!$D$2:$D$4,Key!$E$2:$E$4,"")</f>
        <v/>
      </c>
      <c r="E288" s="4" t="str">
        <f ca="1">_xlfn.XLOOKUP(OFFSET('Survey Data'!$E$2,A288,0),Key!$D$2:$D$4,Key!$E$2:$E$4,"")</f>
        <v/>
      </c>
      <c r="F288" s="4">
        <f ca="1">OFFSET('Survey Data'!$F$2,A288,0)</f>
        <v>0</v>
      </c>
      <c r="G288" s="4" t="str">
        <f ca="1">_xlfn.XLOOKUP(OFFSET('Survey Data'!$G$2,A288,0),Key!$G$2:$G$3,Key!$H$2:$H$3,"")</f>
        <v/>
      </c>
      <c r="I288">
        <f t="shared" ca="1" si="24"/>
        <v>0</v>
      </c>
      <c r="J288">
        <f t="shared" ca="1" si="25"/>
        <v>0</v>
      </c>
      <c r="K288">
        <f t="shared" ca="1" si="27"/>
        <v>1</v>
      </c>
      <c r="L288" t="b">
        <f t="shared" ca="1" si="28"/>
        <v>1</v>
      </c>
      <c r="M288" t="str">
        <f t="shared" ca="1" si="26"/>
        <v/>
      </c>
      <c r="N288" t="str">
        <f ca="1">IF(L288,"",VLOOKUP(I288,'P NH|Score'!$A$2:$G$8,2,FALSE))</f>
        <v/>
      </c>
      <c r="O288" t="str">
        <f ca="1">IF(L288,"",VLOOKUP(J288,'Survival Rates'!$A$4:$E$123,K288+4)*N288)</f>
        <v/>
      </c>
    </row>
    <row r="289" spans="1:15" x14ac:dyDescent="0.3">
      <c r="A289">
        <f t="shared" si="29"/>
        <v>287</v>
      </c>
      <c r="B289" s="4" t="str">
        <f ca="1">_xlfn.XLOOKUP(OFFSET('Survey Data'!$B$2,A289,0),Key!A$2:A$5,Key!B$2:B$5,"")</f>
        <v/>
      </c>
      <c r="C289" s="4" t="str">
        <f ca="1">_xlfn.XLOOKUP(OFFSET('Survey Data'!$C$2,A289,0),Key!$D$2:$D$4,Key!$E$2:$E$4,"")</f>
        <v/>
      </c>
      <c r="D289" s="4" t="str">
        <f ca="1">_xlfn.XLOOKUP(OFFSET('Survey Data'!$D$2,A289,0),Key!$D$2:$D$4,Key!$E$2:$E$4,"")</f>
        <v/>
      </c>
      <c r="E289" s="4" t="str">
        <f ca="1">_xlfn.XLOOKUP(OFFSET('Survey Data'!$E$2,A289,0),Key!$D$2:$D$4,Key!$E$2:$E$4,"")</f>
        <v/>
      </c>
      <c r="F289" s="4">
        <f ca="1">OFFSET('Survey Data'!$F$2,A289,0)</f>
        <v>0</v>
      </c>
      <c r="G289" s="4" t="str">
        <f ca="1">_xlfn.XLOOKUP(OFFSET('Survey Data'!$G$2,A289,0),Key!$G$2:$G$3,Key!$H$2:$H$3,"")</f>
        <v/>
      </c>
      <c r="I289">
        <f t="shared" ca="1" si="24"/>
        <v>0</v>
      </c>
      <c r="J289">
        <f t="shared" ca="1" si="25"/>
        <v>0</v>
      </c>
      <c r="K289">
        <f t="shared" ca="1" si="27"/>
        <v>1</v>
      </c>
      <c r="L289" t="b">
        <f t="shared" ca="1" si="28"/>
        <v>1</v>
      </c>
      <c r="M289" t="str">
        <f t="shared" ca="1" si="26"/>
        <v/>
      </c>
      <c r="N289" t="str">
        <f ca="1">IF(L289,"",VLOOKUP(I289,'P NH|Score'!$A$2:$G$8,2,FALSE))</f>
        <v/>
      </c>
      <c r="O289" t="str">
        <f ca="1">IF(L289,"",VLOOKUP(J289,'Survival Rates'!$A$4:$E$123,K289+4)*N289)</f>
        <v/>
      </c>
    </row>
    <row r="290" spans="1:15" x14ac:dyDescent="0.3">
      <c r="A290">
        <f t="shared" si="29"/>
        <v>288</v>
      </c>
      <c r="B290" s="4" t="str">
        <f ca="1">_xlfn.XLOOKUP(OFFSET('Survey Data'!$B$2,A290,0),Key!A$2:A$5,Key!B$2:B$5,"")</f>
        <v/>
      </c>
      <c r="C290" s="4" t="str">
        <f ca="1">_xlfn.XLOOKUP(OFFSET('Survey Data'!$C$2,A290,0),Key!$D$2:$D$4,Key!$E$2:$E$4,"")</f>
        <v/>
      </c>
      <c r="D290" s="4" t="str">
        <f ca="1">_xlfn.XLOOKUP(OFFSET('Survey Data'!$D$2,A290,0),Key!$D$2:$D$4,Key!$E$2:$E$4,"")</f>
        <v/>
      </c>
      <c r="E290" s="4" t="str">
        <f ca="1">_xlfn.XLOOKUP(OFFSET('Survey Data'!$E$2,A290,0),Key!$D$2:$D$4,Key!$E$2:$E$4,"")</f>
        <v/>
      </c>
      <c r="F290" s="4">
        <f ca="1">OFFSET('Survey Data'!$F$2,A290,0)</f>
        <v>0</v>
      </c>
      <c r="G290" s="4" t="str">
        <f ca="1">_xlfn.XLOOKUP(OFFSET('Survey Data'!$G$2,A290,0),Key!$G$2:$G$3,Key!$H$2:$H$3,"")</f>
        <v/>
      </c>
      <c r="I290">
        <f t="shared" ca="1" si="24"/>
        <v>0</v>
      </c>
      <c r="J290">
        <f t="shared" ca="1" si="25"/>
        <v>0</v>
      </c>
      <c r="K290">
        <f t="shared" ca="1" si="27"/>
        <v>1</v>
      </c>
      <c r="L290" t="b">
        <f t="shared" ca="1" si="28"/>
        <v>1</v>
      </c>
      <c r="M290" t="str">
        <f t="shared" ca="1" si="26"/>
        <v/>
      </c>
      <c r="N290" t="str">
        <f ca="1">IF(L290,"",VLOOKUP(I290,'P NH|Score'!$A$2:$G$8,2,FALSE))</f>
        <v/>
      </c>
      <c r="O290" t="str">
        <f ca="1">IF(L290,"",VLOOKUP(J290,'Survival Rates'!$A$4:$E$123,K290+4)*N290)</f>
        <v/>
      </c>
    </row>
    <row r="291" spans="1:15" x14ac:dyDescent="0.3">
      <c r="A291">
        <f t="shared" si="29"/>
        <v>289</v>
      </c>
      <c r="B291" s="4" t="str">
        <f ca="1">_xlfn.XLOOKUP(OFFSET('Survey Data'!$B$2,A291,0),Key!A$2:A$5,Key!B$2:B$5,"")</f>
        <v/>
      </c>
      <c r="C291" s="4" t="str">
        <f ca="1">_xlfn.XLOOKUP(OFFSET('Survey Data'!$C$2,A291,0),Key!$D$2:$D$4,Key!$E$2:$E$4,"")</f>
        <v/>
      </c>
      <c r="D291" s="4" t="str">
        <f ca="1">_xlfn.XLOOKUP(OFFSET('Survey Data'!$D$2,A291,0),Key!$D$2:$D$4,Key!$E$2:$E$4,"")</f>
        <v/>
      </c>
      <c r="E291" s="4" t="str">
        <f ca="1">_xlfn.XLOOKUP(OFFSET('Survey Data'!$E$2,A291,0),Key!$D$2:$D$4,Key!$E$2:$E$4,"")</f>
        <v/>
      </c>
      <c r="F291" s="4">
        <f ca="1">OFFSET('Survey Data'!$F$2,A291,0)</f>
        <v>0</v>
      </c>
      <c r="G291" s="4" t="str">
        <f ca="1">_xlfn.XLOOKUP(OFFSET('Survey Data'!$G$2,A291,0),Key!$G$2:$G$3,Key!$H$2:$H$3,"")</f>
        <v/>
      </c>
      <c r="I291">
        <f t="shared" ca="1" si="24"/>
        <v>0</v>
      </c>
      <c r="J291">
        <f t="shared" ca="1" si="25"/>
        <v>0</v>
      </c>
      <c r="K291">
        <f t="shared" ca="1" si="27"/>
        <v>1</v>
      </c>
      <c r="L291" t="b">
        <f t="shared" ca="1" si="28"/>
        <v>1</v>
      </c>
      <c r="M291" t="str">
        <f t="shared" ca="1" si="26"/>
        <v/>
      </c>
      <c r="N291" t="str">
        <f ca="1">IF(L291,"",VLOOKUP(I291,'P NH|Score'!$A$2:$G$8,2,FALSE))</f>
        <v/>
      </c>
      <c r="O291" t="str">
        <f ca="1">IF(L291,"",VLOOKUP(J291,'Survival Rates'!$A$4:$E$123,K291+4)*N291)</f>
        <v/>
      </c>
    </row>
    <row r="292" spans="1:15" x14ac:dyDescent="0.3">
      <c r="A292">
        <f t="shared" si="29"/>
        <v>290</v>
      </c>
      <c r="B292" s="4" t="str">
        <f ca="1">_xlfn.XLOOKUP(OFFSET('Survey Data'!$B$2,A292,0),Key!A$2:A$5,Key!B$2:B$5,"")</f>
        <v/>
      </c>
      <c r="C292" s="4" t="str">
        <f ca="1">_xlfn.XLOOKUP(OFFSET('Survey Data'!$C$2,A292,0),Key!$D$2:$D$4,Key!$E$2:$E$4,"")</f>
        <v/>
      </c>
      <c r="D292" s="4" t="str">
        <f ca="1">_xlfn.XLOOKUP(OFFSET('Survey Data'!$D$2,A292,0),Key!$D$2:$D$4,Key!$E$2:$E$4,"")</f>
        <v/>
      </c>
      <c r="E292" s="4" t="str">
        <f ca="1">_xlfn.XLOOKUP(OFFSET('Survey Data'!$E$2,A292,0),Key!$D$2:$D$4,Key!$E$2:$E$4,"")</f>
        <v/>
      </c>
      <c r="F292" s="4">
        <f ca="1">OFFSET('Survey Data'!$F$2,A292,0)</f>
        <v>0</v>
      </c>
      <c r="G292" s="4" t="str">
        <f ca="1">_xlfn.XLOOKUP(OFFSET('Survey Data'!$G$2,A292,0),Key!$G$2:$G$3,Key!$H$2:$H$3,"")</f>
        <v/>
      </c>
      <c r="I292">
        <f t="shared" ca="1" si="24"/>
        <v>0</v>
      </c>
      <c r="J292">
        <f t="shared" ca="1" si="25"/>
        <v>0</v>
      </c>
      <c r="K292">
        <f t="shared" ca="1" si="27"/>
        <v>1</v>
      </c>
      <c r="L292" t="b">
        <f t="shared" ca="1" si="28"/>
        <v>1</v>
      </c>
      <c r="M292" t="str">
        <f t="shared" ca="1" si="26"/>
        <v/>
      </c>
      <c r="N292" t="str">
        <f ca="1">IF(L292,"",VLOOKUP(I292,'P NH|Score'!$A$2:$G$8,2,FALSE))</f>
        <v/>
      </c>
      <c r="O292" t="str">
        <f ca="1">IF(L292,"",VLOOKUP(J292,'Survival Rates'!$A$4:$E$123,K292+4)*N292)</f>
        <v/>
      </c>
    </row>
    <row r="293" spans="1:15" x14ac:dyDescent="0.3">
      <c r="A293">
        <f t="shared" si="29"/>
        <v>291</v>
      </c>
      <c r="B293" s="4" t="str">
        <f ca="1">_xlfn.XLOOKUP(OFFSET('Survey Data'!$B$2,A293,0),Key!A$2:A$5,Key!B$2:B$5,"")</f>
        <v/>
      </c>
      <c r="C293" s="4" t="str">
        <f ca="1">_xlfn.XLOOKUP(OFFSET('Survey Data'!$C$2,A293,0),Key!$D$2:$D$4,Key!$E$2:$E$4,"")</f>
        <v/>
      </c>
      <c r="D293" s="4" t="str">
        <f ca="1">_xlfn.XLOOKUP(OFFSET('Survey Data'!$D$2,A293,0),Key!$D$2:$D$4,Key!$E$2:$E$4,"")</f>
        <v/>
      </c>
      <c r="E293" s="4" t="str">
        <f ca="1">_xlfn.XLOOKUP(OFFSET('Survey Data'!$E$2,A293,0),Key!$D$2:$D$4,Key!$E$2:$E$4,"")</f>
        <v/>
      </c>
      <c r="F293" s="4">
        <f ca="1">OFFSET('Survey Data'!$F$2,A293,0)</f>
        <v>0</v>
      </c>
      <c r="G293" s="4" t="str">
        <f ca="1">_xlfn.XLOOKUP(OFFSET('Survey Data'!$G$2,A293,0),Key!$G$2:$G$3,Key!$H$2:$H$3,"")</f>
        <v/>
      </c>
      <c r="I293">
        <f t="shared" ca="1" si="24"/>
        <v>0</v>
      </c>
      <c r="J293">
        <f t="shared" ca="1" si="25"/>
        <v>0</v>
      </c>
      <c r="K293">
        <f t="shared" ca="1" si="27"/>
        <v>1</v>
      </c>
      <c r="L293" t="b">
        <f t="shared" ca="1" si="28"/>
        <v>1</v>
      </c>
      <c r="M293" t="str">
        <f t="shared" ca="1" si="26"/>
        <v/>
      </c>
      <c r="N293" t="str">
        <f ca="1">IF(L293,"",VLOOKUP(I293,'P NH|Score'!$A$2:$G$8,2,FALSE))</f>
        <v/>
      </c>
      <c r="O293" t="str">
        <f ca="1">IF(L293,"",VLOOKUP(J293,'Survival Rates'!$A$4:$E$123,K293+4)*N293)</f>
        <v/>
      </c>
    </row>
    <row r="294" spans="1:15" x14ac:dyDescent="0.3">
      <c r="A294">
        <f t="shared" si="29"/>
        <v>292</v>
      </c>
      <c r="B294" s="4" t="str">
        <f ca="1">_xlfn.XLOOKUP(OFFSET('Survey Data'!$B$2,A294,0),Key!A$2:A$5,Key!B$2:B$5,"")</f>
        <v/>
      </c>
      <c r="C294" s="4" t="str">
        <f ca="1">_xlfn.XLOOKUP(OFFSET('Survey Data'!$C$2,A294,0),Key!$D$2:$D$4,Key!$E$2:$E$4,"")</f>
        <v/>
      </c>
      <c r="D294" s="4" t="str">
        <f ca="1">_xlfn.XLOOKUP(OFFSET('Survey Data'!$D$2,A294,0),Key!$D$2:$D$4,Key!$E$2:$E$4,"")</f>
        <v/>
      </c>
      <c r="E294" s="4" t="str">
        <f ca="1">_xlfn.XLOOKUP(OFFSET('Survey Data'!$E$2,A294,0),Key!$D$2:$D$4,Key!$E$2:$E$4,"")</f>
        <v/>
      </c>
      <c r="F294" s="4">
        <f ca="1">OFFSET('Survey Data'!$F$2,A294,0)</f>
        <v>0</v>
      </c>
      <c r="G294" s="4" t="str">
        <f ca="1">_xlfn.XLOOKUP(OFFSET('Survey Data'!$G$2,A294,0),Key!$G$2:$G$3,Key!$H$2:$H$3,"")</f>
        <v/>
      </c>
      <c r="I294">
        <f t="shared" ca="1" si="24"/>
        <v>0</v>
      </c>
      <c r="J294">
        <f t="shared" ca="1" si="25"/>
        <v>0</v>
      </c>
      <c r="K294">
        <f t="shared" ca="1" si="27"/>
        <v>1</v>
      </c>
      <c r="L294" t="b">
        <f t="shared" ca="1" si="28"/>
        <v>1</v>
      </c>
      <c r="M294" t="str">
        <f t="shared" ca="1" si="26"/>
        <v/>
      </c>
      <c r="N294" t="str">
        <f ca="1">IF(L294,"",VLOOKUP(I294,'P NH|Score'!$A$2:$G$8,2,FALSE))</f>
        <v/>
      </c>
      <c r="O294" t="str">
        <f ca="1">IF(L294,"",VLOOKUP(J294,'Survival Rates'!$A$4:$E$123,K294+4)*N294)</f>
        <v/>
      </c>
    </row>
    <row r="295" spans="1:15" x14ac:dyDescent="0.3">
      <c r="A295">
        <f t="shared" si="29"/>
        <v>293</v>
      </c>
      <c r="B295" s="4" t="str">
        <f ca="1">_xlfn.XLOOKUP(OFFSET('Survey Data'!$B$2,A295,0),Key!A$2:A$5,Key!B$2:B$5,"")</f>
        <v/>
      </c>
      <c r="C295" s="4" t="str">
        <f ca="1">_xlfn.XLOOKUP(OFFSET('Survey Data'!$C$2,A295,0),Key!$D$2:$D$4,Key!$E$2:$E$4,"")</f>
        <v/>
      </c>
      <c r="D295" s="4" t="str">
        <f ca="1">_xlfn.XLOOKUP(OFFSET('Survey Data'!$D$2,A295,0),Key!$D$2:$D$4,Key!$E$2:$E$4,"")</f>
        <v/>
      </c>
      <c r="E295" s="4" t="str">
        <f ca="1">_xlfn.XLOOKUP(OFFSET('Survey Data'!$E$2,A295,0),Key!$D$2:$D$4,Key!$E$2:$E$4,"")</f>
        <v/>
      </c>
      <c r="F295" s="4">
        <f ca="1">OFFSET('Survey Data'!$F$2,A295,0)</f>
        <v>0</v>
      </c>
      <c r="G295" s="4" t="str">
        <f ca="1">_xlfn.XLOOKUP(OFFSET('Survey Data'!$G$2,A295,0),Key!$G$2:$G$3,Key!$H$2:$H$3,"")</f>
        <v/>
      </c>
      <c r="I295">
        <f t="shared" ca="1" si="24"/>
        <v>0</v>
      </c>
      <c r="J295">
        <f t="shared" ca="1" si="25"/>
        <v>0</v>
      </c>
      <c r="K295">
        <f t="shared" ca="1" si="27"/>
        <v>1</v>
      </c>
      <c r="L295" t="b">
        <f t="shared" ca="1" si="28"/>
        <v>1</v>
      </c>
      <c r="M295" t="str">
        <f t="shared" ca="1" si="26"/>
        <v/>
      </c>
      <c r="N295" t="str">
        <f ca="1">IF(L295,"",VLOOKUP(I295,'P NH|Score'!$A$2:$G$8,2,FALSE))</f>
        <v/>
      </c>
      <c r="O295" t="str">
        <f ca="1">IF(L295,"",VLOOKUP(J295,'Survival Rates'!$A$4:$E$123,K295+4)*N295)</f>
        <v/>
      </c>
    </row>
    <row r="296" spans="1:15" x14ac:dyDescent="0.3">
      <c r="A296">
        <f t="shared" si="29"/>
        <v>294</v>
      </c>
      <c r="B296" s="4" t="str">
        <f ca="1">_xlfn.XLOOKUP(OFFSET('Survey Data'!$B$2,A296,0),Key!A$2:A$5,Key!B$2:B$5,"")</f>
        <v/>
      </c>
      <c r="C296" s="4" t="str">
        <f ca="1">_xlfn.XLOOKUP(OFFSET('Survey Data'!$C$2,A296,0),Key!$D$2:$D$4,Key!$E$2:$E$4,"")</f>
        <v/>
      </c>
      <c r="D296" s="4" t="str">
        <f ca="1">_xlfn.XLOOKUP(OFFSET('Survey Data'!$D$2,A296,0),Key!$D$2:$D$4,Key!$E$2:$E$4,"")</f>
        <v/>
      </c>
      <c r="E296" s="4" t="str">
        <f ca="1">_xlfn.XLOOKUP(OFFSET('Survey Data'!$E$2,A296,0),Key!$D$2:$D$4,Key!$E$2:$E$4,"")</f>
        <v/>
      </c>
      <c r="F296" s="4">
        <f ca="1">OFFSET('Survey Data'!$F$2,A296,0)</f>
        <v>0</v>
      </c>
      <c r="G296" s="4" t="str">
        <f ca="1">_xlfn.XLOOKUP(OFFSET('Survey Data'!$G$2,A296,0),Key!$G$2:$G$3,Key!$H$2:$H$3,"")</f>
        <v/>
      </c>
      <c r="I296">
        <f t="shared" ca="1" si="24"/>
        <v>0</v>
      </c>
      <c r="J296">
        <f t="shared" ca="1" si="25"/>
        <v>0</v>
      </c>
      <c r="K296">
        <f t="shared" ca="1" si="27"/>
        <v>1</v>
      </c>
      <c r="L296" t="b">
        <f t="shared" ca="1" si="28"/>
        <v>1</v>
      </c>
      <c r="M296" t="str">
        <f t="shared" ca="1" si="26"/>
        <v/>
      </c>
      <c r="N296" t="str">
        <f ca="1">IF(L296,"",VLOOKUP(I296,'P NH|Score'!$A$2:$G$8,2,FALSE))</f>
        <v/>
      </c>
      <c r="O296" t="str">
        <f ca="1">IF(L296,"",VLOOKUP(J296,'Survival Rates'!$A$4:$E$123,K296+4)*N296)</f>
        <v/>
      </c>
    </row>
    <row r="297" spans="1:15" x14ac:dyDescent="0.3">
      <c r="A297">
        <f t="shared" si="29"/>
        <v>295</v>
      </c>
      <c r="B297" s="4" t="str">
        <f ca="1">_xlfn.XLOOKUP(OFFSET('Survey Data'!$B$2,A297,0),Key!A$2:A$5,Key!B$2:B$5,"")</f>
        <v/>
      </c>
      <c r="C297" s="4" t="str">
        <f ca="1">_xlfn.XLOOKUP(OFFSET('Survey Data'!$C$2,A297,0),Key!$D$2:$D$4,Key!$E$2:$E$4,"")</f>
        <v/>
      </c>
      <c r="D297" s="4" t="str">
        <f ca="1">_xlfn.XLOOKUP(OFFSET('Survey Data'!$D$2,A297,0),Key!$D$2:$D$4,Key!$E$2:$E$4,"")</f>
        <v/>
      </c>
      <c r="E297" s="4" t="str">
        <f ca="1">_xlfn.XLOOKUP(OFFSET('Survey Data'!$E$2,A297,0),Key!$D$2:$D$4,Key!$E$2:$E$4,"")</f>
        <v/>
      </c>
      <c r="F297" s="4">
        <f ca="1">OFFSET('Survey Data'!$F$2,A297,0)</f>
        <v>0</v>
      </c>
      <c r="G297" s="4" t="str">
        <f ca="1">_xlfn.XLOOKUP(OFFSET('Survey Data'!$G$2,A297,0),Key!$G$2:$G$3,Key!$H$2:$H$3,"")</f>
        <v/>
      </c>
      <c r="I297">
        <f t="shared" ca="1" si="24"/>
        <v>0</v>
      </c>
      <c r="J297">
        <f t="shared" ca="1" si="25"/>
        <v>0</v>
      </c>
      <c r="K297">
        <f t="shared" ca="1" si="27"/>
        <v>1</v>
      </c>
      <c r="L297" t="b">
        <f t="shared" ca="1" si="28"/>
        <v>1</v>
      </c>
      <c r="M297" t="str">
        <f t="shared" ca="1" si="26"/>
        <v/>
      </c>
      <c r="N297" t="str">
        <f ca="1">IF(L297,"",VLOOKUP(I297,'P NH|Score'!$A$2:$G$8,2,FALSE))</f>
        <v/>
      </c>
      <c r="O297" t="str">
        <f ca="1">IF(L297,"",VLOOKUP(J297,'Survival Rates'!$A$4:$E$123,K297+4)*N297)</f>
        <v/>
      </c>
    </row>
    <row r="298" spans="1:15" x14ac:dyDescent="0.3">
      <c r="A298">
        <f t="shared" si="29"/>
        <v>296</v>
      </c>
      <c r="B298" s="4" t="str">
        <f ca="1">_xlfn.XLOOKUP(OFFSET('Survey Data'!$B$2,A298,0),Key!A$2:A$5,Key!B$2:B$5,"")</f>
        <v/>
      </c>
      <c r="C298" s="4" t="str">
        <f ca="1">_xlfn.XLOOKUP(OFFSET('Survey Data'!$C$2,A298,0),Key!$D$2:$D$4,Key!$E$2:$E$4,"")</f>
        <v/>
      </c>
      <c r="D298" s="4" t="str">
        <f ca="1">_xlfn.XLOOKUP(OFFSET('Survey Data'!$D$2,A298,0),Key!$D$2:$D$4,Key!$E$2:$E$4,"")</f>
        <v/>
      </c>
      <c r="E298" s="4" t="str">
        <f ca="1">_xlfn.XLOOKUP(OFFSET('Survey Data'!$E$2,A298,0),Key!$D$2:$D$4,Key!$E$2:$E$4,"")</f>
        <v/>
      </c>
      <c r="F298" s="4">
        <f ca="1">OFFSET('Survey Data'!$F$2,A298,0)</f>
        <v>0</v>
      </c>
      <c r="G298" s="4" t="str">
        <f ca="1">_xlfn.XLOOKUP(OFFSET('Survey Data'!$G$2,A298,0),Key!$G$2:$G$3,Key!$H$2:$H$3,"")</f>
        <v/>
      </c>
      <c r="I298">
        <f t="shared" ca="1" si="24"/>
        <v>0</v>
      </c>
      <c r="J298">
        <f t="shared" ca="1" si="25"/>
        <v>0</v>
      </c>
      <c r="K298">
        <f t="shared" ca="1" si="27"/>
        <v>1</v>
      </c>
      <c r="L298" t="b">
        <f t="shared" ca="1" si="28"/>
        <v>1</v>
      </c>
      <c r="M298" t="str">
        <f t="shared" ca="1" si="26"/>
        <v/>
      </c>
      <c r="N298" t="str">
        <f ca="1">IF(L298,"",VLOOKUP(I298,'P NH|Score'!$A$2:$G$8,2,FALSE))</f>
        <v/>
      </c>
      <c r="O298" t="str">
        <f ca="1">IF(L298,"",VLOOKUP(J298,'Survival Rates'!$A$4:$E$123,K298+4)*N298)</f>
        <v/>
      </c>
    </row>
    <row r="299" spans="1:15" x14ac:dyDescent="0.3">
      <c r="A299">
        <f t="shared" si="29"/>
        <v>297</v>
      </c>
      <c r="B299" s="4" t="str">
        <f ca="1">_xlfn.XLOOKUP(OFFSET('Survey Data'!$B$2,A299,0),Key!A$2:A$5,Key!B$2:B$5,"")</f>
        <v/>
      </c>
      <c r="C299" s="4" t="str">
        <f ca="1">_xlfn.XLOOKUP(OFFSET('Survey Data'!$C$2,A299,0),Key!$D$2:$D$4,Key!$E$2:$E$4,"")</f>
        <v/>
      </c>
      <c r="D299" s="4" t="str">
        <f ca="1">_xlfn.XLOOKUP(OFFSET('Survey Data'!$D$2,A299,0),Key!$D$2:$D$4,Key!$E$2:$E$4,"")</f>
        <v/>
      </c>
      <c r="E299" s="4" t="str">
        <f ca="1">_xlfn.XLOOKUP(OFFSET('Survey Data'!$E$2,A299,0),Key!$D$2:$D$4,Key!$E$2:$E$4,"")</f>
        <v/>
      </c>
      <c r="F299" s="4">
        <f ca="1">OFFSET('Survey Data'!$F$2,A299,0)</f>
        <v>0</v>
      </c>
      <c r="G299" s="4" t="str">
        <f ca="1">_xlfn.XLOOKUP(OFFSET('Survey Data'!$G$2,A299,0),Key!$G$2:$G$3,Key!$H$2:$H$3,"")</f>
        <v/>
      </c>
      <c r="I299">
        <f t="shared" ca="1" si="24"/>
        <v>0</v>
      </c>
      <c r="J299">
        <f t="shared" ca="1" si="25"/>
        <v>0</v>
      </c>
      <c r="K299">
        <f t="shared" ca="1" si="27"/>
        <v>1</v>
      </c>
      <c r="L299" t="b">
        <f t="shared" ca="1" si="28"/>
        <v>1</v>
      </c>
      <c r="M299" t="str">
        <f t="shared" ca="1" si="26"/>
        <v/>
      </c>
      <c r="N299" t="str">
        <f ca="1">IF(L299,"",VLOOKUP(I299,'P NH|Score'!$A$2:$G$8,2,FALSE))</f>
        <v/>
      </c>
      <c r="O299" t="str">
        <f ca="1">IF(L299,"",VLOOKUP(J299,'Survival Rates'!$A$4:$E$123,K299+4)*N299)</f>
        <v/>
      </c>
    </row>
    <row r="300" spans="1:15" x14ac:dyDescent="0.3">
      <c r="A300">
        <f t="shared" si="29"/>
        <v>298</v>
      </c>
      <c r="B300" s="4" t="str">
        <f ca="1">_xlfn.XLOOKUP(OFFSET('Survey Data'!$B$2,A300,0),Key!A$2:A$5,Key!B$2:B$5,"")</f>
        <v/>
      </c>
      <c r="C300" s="4" t="str">
        <f ca="1">_xlfn.XLOOKUP(OFFSET('Survey Data'!$C$2,A300,0),Key!$D$2:$D$4,Key!$E$2:$E$4,"")</f>
        <v/>
      </c>
      <c r="D300" s="4" t="str">
        <f ca="1">_xlfn.XLOOKUP(OFFSET('Survey Data'!$D$2,A300,0),Key!$D$2:$D$4,Key!$E$2:$E$4,"")</f>
        <v/>
      </c>
      <c r="E300" s="4" t="str">
        <f ca="1">_xlfn.XLOOKUP(OFFSET('Survey Data'!$E$2,A300,0),Key!$D$2:$D$4,Key!$E$2:$E$4,"")</f>
        <v/>
      </c>
      <c r="F300" s="4">
        <f ca="1">OFFSET('Survey Data'!$F$2,A300,0)</f>
        <v>0</v>
      </c>
      <c r="G300" s="4" t="str">
        <f ca="1">_xlfn.XLOOKUP(OFFSET('Survey Data'!$G$2,A300,0),Key!$G$2:$G$3,Key!$H$2:$H$3,"")</f>
        <v/>
      </c>
      <c r="I300">
        <f t="shared" ca="1" si="24"/>
        <v>0</v>
      </c>
      <c r="J300">
        <f t="shared" ca="1" si="25"/>
        <v>0</v>
      </c>
      <c r="K300">
        <f t="shared" ca="1" si="27"/>
        <v>1</v>
      </c>
      <c r="L300" t="b">
        <f t="shared" ca="1" si="28"/>
        <v>1</v>
      </c>
      <c r="M300" t="str">
        <f t="shared" ca="1" si="26"/>
        <v/>
      </c>
      <c r="N300" t="str">
        <f ca="1">IF(L300,"",VLOOKUP(I300,'P NH|Score'!$A$2:$G$8,2,FALSE))</f>
        <v/>
      </c>
      <c r="O300" t="str">
        <f ca="1">IF(L300,"",VLOOKUP(J300,'Survival Rates'!$A$4:$E$123,K300+4)*N300)</f>
        <v/>
      </c>
    </row>
    <row r="301" spans="1:15" x14ac:dyDescent="0.3">
      <c r="A301">
        <f t="shared" si="29"/>
        <v>299</v>
      </c>
      <c r="B301" s="4" t="str">
        <f ca="1">_xlfn.XLOOKUP(OFFSET('Survey Data'!$B$2,A301,0),Key!A$2:A$5,Key!B$2:B$5,"")</f>
        <v/>
      </c>
      <c r="C301" s="4" t="str">
        <f ca="1">_xlfn.XLOOKUP(OFFSET('Survey Data'!$C$2,A301,0),Key!$D$2:$D$4,Key!$E$2:$E$4,"")</f>
        <v/>
      </c>
      <c r="D301" s="4" t="str">
        <f ca="1">_xlfn.XLOOKUP(OFFSET('Survey Data'!$D$2,A301,0),Key!$D$2:$D$4,Key!$E$2:$E$4,"")</f>
        <v/>
      </c>
      <c r="E301" s="4" t="str">
        <f ca="1">_xlfn.XLOOKUP(OFFSET('Survey Data'!$E$2,A301,0),Key!$D$2:$D$4,Key!$E$2:$E$4,"")</f>
        <v/>
      </c>
      <c r="F301" s="4">
        <f ca="1">OFFSET('Survey Data'!$F$2,A301,0)</f>
        <v>0</v>
      </c>
      <c r="G301" s="4" t="str">
        <f ca="1">_xlfn.XLOOKUP(OFFSET('Survey Data'!$G$2,A301,0),Key!$G$2:$G$3,Key!$H$2:$H$3,"")</f>
        <v/>
      </c>
      <c r="I301">
        <f t="shared" ca="1" si="24"/>
        <v>0</v>
      </c>
      <c r="J301">
        <f t="shared" ca="1" si="25"/>
        <v>0</v>
      </c>
      <c r="K301">
        <f t="shared" ca="1" si="27"/>
        <v>1</v>
      </c>
      <c r="L301" t="b">
        <f t="shared" ca="1" si="28"/>
        <v>1</v>
      </c>
      <c r="M301" t="str">
        <f t="shared" ca="1" si="26"/>
        <v/>
      </c>
      <c r="N301" t="str">
        <f ca="1">IF(L301,"",VLOOKUP(I301,'P NH|Score'!$A$2:$G$8,2,FALSE))</f>
        <v/>
      </c>
      <c r="O301" t="str">
        <f ca="1">IF(L301,"",VLOOKUP(J301,'Survival Rates'!$A$4:$E$123,K301+4)*N301)</f>
        <v/>
      </c>
    </row>
    <row r="302" spans="1:15" x14ac:dyDescent="0.3">
      <c r="A302">
        <f t="shared" si="29"/>
        <v>300</v>
      </c>
      <c r="B302" s="4" t="str">
        <f ca="1">_xlfn.XLOOKUP(OFFSET('Survey Data'!$B$2,A302,0),Key!A$2:A$5,Key!B$2:B$5,"")</f>
        <v/>
      </c>
      <c r="C302" s="4" t="str">
        <f ca="1">_xlfn.XLOOKUP(OFFSET('Survey Data'!$C$2,A302,0),Key!$D$2:$D$4,Key!$E$2:$E$4,"")</f>
        <v/>
      </c>
      <c r="D302" s="4" t="str">
        <f ca="1">_xlfn.XLOOKUP(OFFSET('Survey Data'!$D$2,A302,0),Key!$D$2:$D$4,Key!$E$2:$E$4,"")</f>
        <v/>
      </c>
      <c r="E302" s="4" t="str">
        <f ca="1">_xlfn.XLOOKUP(OFFSET('Survey Data'!$E$2,A302,0),Key!$D$2:$D$4,Key!$E$2:$E$4,"")</f>
        <v/>
      </c>
      <c r="F302" s="4">
        <f ca="1">OFFSET('Survey Data'!$F$2,A302,0)</f>
        <v>0</v>
      </c>
      <c r="G302" s="4" t="str">
        <f ca="1">_xlfn.XLOOKUP(OFFSET('Survey Data'!$G$2,A302,0),Key!$G$2:$G$3,Key!$H$2:$H$3,"")</f>
        <v/>
      </c>
      <c r="I302">
        <f t="shared" ca="1" si="24"/>
        <v>0</v>
      </c>
      <c r="J302">
        <f t="shared" ca="1" si="25"/>
        <v>0</v>
      </c>
      <c r="K302">
        <f t="shared" ca="1" si="27"/>
        <v>1</v>
      </c>
      <c r="L302" t="b">
        <f t="shared" ca="1" si="28"/>
        <v>1</v>
      </c>
      <c r="M302" t="str">
        <f t="shared" ca="1" si="26"/>
        <v/>
      </c>
      <c r="N302" t="str">
        <f ca="1">IF(L302,"",VLOOKUP(I302,'P NH|Score'!$A$2:$G$8,2,FALSE))</f>
        <v/>
      </c>
      <c r="O302" t="str">
        <f ca="1">IF(L302,"",VLOOKUP(J302,'Survival Rates'!$A$4:$E$123,K302+4)*N302)</f>
        <v/>
      </c>
    </row>
    <row r="303" spans="1:15" x14ac:dyDescent="0.3">
      <c r="A303">
        <f t="shared" si="29"/>
        <v>301</v>
      </c>
      <c r="B303" s="4" t="str">
        <f ca="1">_xlfn.XLOOKUP(OFFSET('Survey Data'!$B$2,A303,0),Key!A$2:A$5,Key!B$2:B$5,"")</f>
        <v/>
      </c>
      <c r="C303" s="4" t="str">
        <f ca="1">_xlfn.XLOOKUP(OFFSET('Survey Data'!$C$2,A303,0),Key!$D$2:$D$4,Key!$E$2:$E$4,"")</f>
        <v/>
      </c>
      <c r="D303" s="4" t="str">
        <f ca="1">_xlfn.XLOOKUP(OFFSET('Survey Data'!$D$2,A303,0),Key!$D$2:$D$4,Key!$E$2:$E$4,"")</f>
        <v/>
      </c>
      <c r="E303" s="4" t="str">
        <f ca="1">_xlfn.XLOOKUP(OFFSET('Survey Data'!$E$2,A303,0),Key!$D$2:$D$4,Key!$E$2:$E$4,"")</f>
        <v/>
      </c>
      <c r="F303" s="4">
        <f ca="1">OFFSET('Survey Data'!$F$2,A303,0)</f>
        <v>0</v>
      </c>
      <c r="G303" s="4" t="str">
        <f ca="1">_xlfn.XLOOKUP(OFFSET('Survey Data'!$G$2,A303,0),Key!$G$2:$G$3,Key!$H$2:$H$3,"")</f>
        <v/>
      </c>
      <c r="I303">
        <f t="shared" ca="1" si="24"/>
        <v>0</v>
      </c>
      <c r="J303">
        <f t="shared" ca="1" si="25"/>
        <v>0</v>
      </c>
      <c r="K303">
        <f t="shared" ca="1" si="27"/>
        <v>1</v>
      </c>
      <c r="L303" t="b">
        <f t="shared" ca="1" si="28"/>
        <v>1</v>
      </c>
      <c r="M303" t="str">
        <f t="shared" ca="1" si="26"/>
        <v/>
      </c>
      <c r="N303" t="str">
        <f ca="1">IF(L303,"",VLOOKUP(I303,'P NH|Score'!$A$2:$G$8,2,FALSE))</f>
        <v/>
      </c>
      <c r="O303" t="str">
        <f ca="1">IF(L303,"",VLOOKUP(J303,'Survival Rates'!$A$4:$E$123,K303+4)*N303)</f>
        <v/>
      </c>
    </row>
    <row r="304" spans="1:15" x14ac:dyDescent="0.3">
      <c r="A304">
        <f t="shared" si="29"/>
        <v>302</v>
      </c>
      <c r="B304" s="4" t="str">
        <f ca="1">_xlfn.XLOOKUP(OFFSET('Survey Data'!$B$2,A304,0),Key!A$2:A$5,Key!B$2:B$5,"")</f>
        <v/>
      </c>
      <c r="C304" s="4" t="str">
        <f ca="1">_xlfn.XLOOKUP(OFFSET('Survey Data'!$C$2,A304,0),Key!$D$2:$D$4,Key!$E$2:$E$4,"")</f>
        <v/>
      </c>
      <c r="D304" s="4" t="str">
        <f ca="1">_xlfn.XLOOKUP(OFFSET('Survey Data'!$D$2,A304,0),Key!$D$2:$D$4,Key!$E$2:$E$4,"")</f>
        <v/>
      </c>
      <c r="E304" s="4" t="str">
        <f ca="1">_xlfn.XLOOKUP(OFFSET('Survey Data'!$E$2,A304,0),Key!$D$2:$D$4,Key!$E$2:$E$4,"")</f>
        <v/>
      </c>
      <c r="F304" s="4">
        <f ca="1">OFFSET('Survey Data'!$F$2,A304,0)</f>
        <v>0</v>
      </c>
      <c r="G304" s="4" t="str">
        <f ca="1">_xlfn.XLOOKUP(OFFSET('Survey Data'!$G$2,A304,0),Key!$G$2:$G$3,Key!$H$2:$H$3,"")</f>
        <v/>
      </c>
      <c r="I304">
        <f t="shared" ca="1" si="24"/>
        <v>0</v>
      </c>
      <c r="J304">
        <f t="shared" ca="1" si="25"/>
        <v>0</v>
      </c>
      <c r="K304">
        <f t="shared" ca="1" si="27"/>
        <v>1</v>
      </c>
      <c r="L304" t="b">
        <f t="shared" ca="1" si="28"/>
        <v>1</v>
      </c>
      <c r="M304" t="str">
        <f t="shared" ca="1" si="26"/>
        <v/>
      </c>
      <c r="N304" t="str">
        <f ca="1">IF(L304,"",VLOOKUP(I304,'P NH|Score'!$A$2:$G$8,2,FALSE))</f>
        <v/>
      </c>
      <c r="O304" t="str">
        <f ca="1">IF(L304,"",VLOOKUP(J304,'Survival Rates'!$A$4:$E$123,K304+4)*N304)</f>
        <v/>
      </c>
    </row>
    <row r="305" spans="1:15" x14ac:dyDescent="0.3">
      <c r="A305">
        <f t="shared" si="29"/>
        <v>303</v>
      </c>
      <c r="B305" s="4" t="str">
        <f ca="1">_xlfn.XLOOKUP(OFFSET('Survey Data'!$B$2,A305,0),Key!A$2:A$5,Key!B$2:B$5,"")</f>
        <v/>
      </c>
      <c r="C305" s="4" t="str">
        <f ca="1">_xlfn.XLOOKUP(OFFSET('Survey Data'!$C$2,A305,0),Key!$D$2:$D$4,Key!$E$2:$E$4,"")</f>
        <v/>
      </c>
      <c r="D305" s="4" t="str">
        <f ca="1">_xlfn.XLOOKUP(OFFSET('Survey Data'!$D$2,A305,0),Key!$D$2:$D$4,Key!$E$2:$E$4,"")</f>
        <v/>
      </c>
      <c r="E305" s="4" t="str">
        <f ca="1">_xlfn.XLOOKUP(OFFSET('Survey Data'!$E$2,A305,0),Key!$D$2:$D$4,Key!$E$2:$E$4,"")</f>
        <v/>
      </c>
      <c r="F305" s="4">
        <f ca="1">OFFSET('Survey Data'!$F$2,A305,0)</f>
        <v>0</v>
      </c>
      <c r="G305" s="4" t="str">
        <f ca="1">_xlfn.XLOOKUP(OFFSET('Survey Data'!$G$2,A305,0),Key!$G$2:$G$3,Key!$H$2:$H$3,"")</f>
        <v/>
      </c>
      <c r="I305">
        <f t="shared" ca="1" si="24"/>
        <v>0</v>
      </c>
      <c r="J305">
        <f t="shared" ca="1" si="25"/>
        <v>0</v>
      </c>
      <c r="K305">
        <f t="shared" ca="1" si="27"/>
        <v>1</v>
      </c>
      <c r="L305" t="b">
        <f t="shared" ca="1" si="28"/>
        <v>1</v>
      </c>
      <c r="M305" t="str">
        <f t="shared" ca="1" si="26"/>
        <v/>
      </c>
      <c r="N305" t="str">
        <f ca="1">IF(L305,"",VLOOKUP(I305,'P NH|Score'!$A$2:$G$8,2,FALSE))</f>
        <v/>
      </c>
      <c r="O305" t="str">
        <f ca="1">IF(L305,"",VLOOKUP(J305,'Survival Rates'!$A$4:$E$123,K305+4)*N305)</f>
        <v/>
      </c>
    </row>
    <row r="306" spans="1:15" x14ac:dyDescent="0.3">
      <c r="A306">
        <f t="shared" si="29"/>
        <v>304</v>
      </c>
      <c r="B306" s="4" t="str">
        <f ca="1">_xlfn.XLOOKUP(OFFSET('Survey Data'!$B$2,A306,0),Key!A$2:A$5,Key!B$2:B$5,"")</f>
        <v/>
      </c>
      <c r="C306" s="4" t="str">
        <f ca="1">_xlfn.XLOOKUP(OFFSET('Survey Data'!$C$2,A306,0),Key!$D$2:$D$4,Key!$E$2:$E$4,"")</f>
        <v/>
      </c>
      <c r="D306" s="4" t="str">
        <f ca="1">_xlfn.XLOOKUP(OFFSET('Survey Data'!$D$2,A306,0),Key!$D$2:$D$4,Key!$E$2:$E$4,"")</f>
        <v/>
      </c>
      <c r="E306" s="4" t="str">
        <f ca="1">_xlfn.XLOOKUP(OFFSET('Survey Data'!$E$2,A306,0),Key!$D$2:$D$4,Key!$E$2:$E$4,"")</f>
        <v/>
      </c>
      <c r="F306" s="4">
        <f ca="1">OFFSET('Survey Data'!$F$2,A306,0)</f>
        <v>0</v>
      </c>
      <c r="G306" s="4" t="str">
        <f ca="1">_xlfn.XLOOKUP(OFFSET('Survey Data'!$G$2,A306,0),Key!$G$2:$G$3,Key!$H$2:$H$3,"")</f>
        <v/>
      </c>
      <c r="I306">
        <f t="shared" ca="1" si="24"/>
        <v>0</v>
      </c>
      <c r="J306">
        <f t="shared" ca="1" si="25"/>
        <v>0</v>
      </c>
      <c r="K306">
        <f t="shared" ca="1" si="27"/>
        <v>1</v>
      </c>
      <c r="L306" t="b">
        <f t="shared" ca="1" si="28"/>
        <v>1</v>
      </c>
      <c r="M306" t="str">
        <f t="shared" ca="1" si="26"/>
        <v/>
      </c>
      <c r="N306" t="str">
        <f ca="1">IF(L306,"",VLOOKUP(I306,'P NH|Score'!$A$2:$G$8,2,FALSE))</f>
        <v/>
      </c>
      <c r="O306" t="str">
        <f ca="1">IF(L306,"",VLOOKUP(J306,'Survival Rates'!$A$4:$E$123,K306+4)*N306)</f>
        <v/>
      </c>
    </row>
    <row r="307" spans="1:15" x14ac:dyDescent="0.3">
      <c r="A307">
        <f t="shared" si="29"/>
        <v>305</v>
      </c>
      <c r="B307" s="4" t="str">
        <f ca="1">_xlfn.XLOOKUP(OFFSET('Survey Data'!$B$2,A307,0),Key!A$2:A$5,Key!B$2:B$5,"")</f>
        <v/>
      </c>
      <c r="C307" s="4" t="str">
        <f ca="1">_xlfn.XLOOKUP(OFFSET('Survey Data'!$C$2,A307,0),Key!$D$2:$D$4,Key!$E$2:$E$4,"")</f>
        <v/>
      </c>
      <c r="D307" s="4" t="str">
        <f ca="1">_xlfn.XLOOKUP(OFFSET('Survey Data'!$D$2,A307,0),Key!$D$2:$D$4,Key!$E$2:$E$4,"")</f>
        <v/>
      </c>
      <c r="E307" s="4" t="str">
        <f ca="1">_xlfn.XLOOKUP(OFFSET('Survey Data'!$E$2,A307,0),Key!$D$2:$D$4,Key!$E$2:$E$4,"")</f>
        <v/>
      </c>
      <c r="F307" s="4">
        <f ca="1">OFFSET('Survey Data'!$F$2,A307,0)</f>
        <v>0</v>
      </c>
      <c r="G307" s="4" t="str">
        <f ca="1">_xlfn.XLOOKUP(OFFSET('Survey Data'!$G$2,A307,0),Key!$G$2:$G$3,Key!$H$2:$H$3,"")</f>
        <v/>
      </c>
      <c r="I307">
        <f t="shared" ca="1" si="24"/>
        <v>0</v>
      </c>
      <c r="J307">
        <f t="shared" ca="1" si="25"/>
        <v>0</v>
      </c>
      <c r="K307">
        <f t="shared" ca="1" si="27"/>
        <v>1</v>
      </c>
      <c r="L307" t="b">
        <f t="shared" ca="1" si="28"/>
        <v>1</v>
      </c>
      <c r="M307" t="str">
        <f t="shared" ca="1" si="26"/>
        <v/>
      </c>
      <c r="N307" t="str">
        <f ca="1">IF(L307,"",VLOOKUP(I307,'P NH|Score'!$A$2:$G$8,2,FALSE))</f>
        <v/>
      </c>
      <c r="O307" t="str">
        <f ca="1">IF(L307,"",VLOOKUP(J307,'Survival Rates'!$A$4:$E$123,K307+4)*N307)</f>
        <v/>
      </c>
    </row>
    <row r="308" spans="1:15" x14ac:dyDescent="0.3">
      <c r="A308">
        <f t="shared" si="29"/>
        <v>306</v>
      </c>
      <c r="B308" s="4" t="str">
        <f ca="1">_xlfn.XLOOKUP(OFFSET('Survey Data'!$B$2,A308,0),Key!A$2:A$5,Key!B$2:B$5,"")</f>
        <v/>
      </c>
      <c r="C308" s="4" t="str">
        <f ca="1">_xlfn.XLOOKUP(OFFSET('Survey Data'!$C$2,A308,0),Key!$D$2:$D$4,Key!$E$2:$E$4,"")</f>
        <v/>
      </c>
      <c r="D308" s="4" t="str">
        <f ca="1">_xlfn.XLOOKUP(OFFSET('Survey Data'!$D$2,A308,0),Key!$D$2:$D$4,Key!$E$2:$E$4,"")</f>
        <v/>
      </c>
      <c r="E308" s="4" t="str">
        <f ca="1">_xlfn.XLOOKUP(OFFSET('Survey Data'!$E$2,A308,0),Key!$D$2:$D$4,Key!$E$2:$E$4,"")</f>
        <v/>
      </c>
      <c r="F308" s="4">
        <f ca="1">OFFSET('Survey Data'!$F$2,A308,0)</f>
        <v>0</v>
      </c>
      <c r="G308" s="4" t="str">
        <f ca="1">_xlfn.XLOOKUP(OFFSET('Survey Data'!$G$2,A308,0),Key!$G$2:$G$3,Key!$H$2:$H$3,"")</f>
        <v/>
      </c>
      <c r="I308">
        <f t="shared" ca="1" si="24"/>
        <v>0</v>
      </c>
      <c r="J308">
        <f t="shared" ca="1" si="25"/>
        <v>0</v>
      </c>
      <c r="K308">
        <f t="shared" ca="1" si="27"/>
        <v>1</v>
      </c>
      <c r="L308" t="b">
        <f t="shared" ca="1" si="28"/>
        <v>1</v>
      </c>
      <c r="M308" t="str">
        <f t="shared" ca="1" si="26"/>
        <v/>
      </c>
      <c r="N308" t="str">
        <f ca="1">IF(L308,"",VLOOKUP(I308,'P NH|Score'!$A$2:$G$8,2,FALSE))</f>
        <v/>
      </c>
      <c r="O308" t="str">
        <f ca="1">IF(L308,"",VLOOKUP(J308,'Survival Rates'!$A$4:$E$123,K308+4)*N308)</f>
        <v/>
      </c>
    </row>
    <row r="309" spans="1:15" x14ac:dyDescent="0.3">
      <c r="A309">
        <f t="shared" si="29"/>
        <v>307</v>
      </c>
      <c r="B309" s="4" t="str">
        <f ca="1">_xlfn.XLOOKUP(OFFSET('Survey Data'!$B$2,A309,0),Key!A$2:A$5,Key!B$2:B$5,"")</f>
        <v/>
      </c>
      <c r="C309" s="4" t="str">
        <f ca="1">_xlfn.XLOOKUP(OFFSET('Survey Data'!$C$2,A309,0),Key!$D$2:$D$4,Key!$E$2:$E$4,"")</f>
        <v/>
      </c>
      <c r="D309" s="4" t="str">
        <f ca="1">_xlfn.XLOOKUP(OFFSET('Survey Data'!$D$2,A309,0),Key!$D$2:$D$4,Key!$E$2:$E$4,"")</f>
        <v/>
      </c>
      <c r="E309" s="4" t="str">
        <f ca="1">_xlfn.XLOOKUP(OFFSET('Survey Data'!$E$2,A309,0),Key!$D$2:$D$4,Key!$E$2:$E$4,"")</f>
        <v/>
      </c>
      <c r="F309" s="4">
        <f ca="1">OFFSET('Survey Data'!$F$2,A309,0)</f>
        <v>0</v>
      </c>
      <c r="G309" s="4" t="str">
        <f ca="1">_xlfn.XLOOKUP(OFFSET('Survey Data'!$G$2,A309,0),Key!$G$2:$G$3,Key!$H$2:$H$3,"")</f>
        <v/>
      </c>
      <c r="I309">
        <f t="shared" ca="1" si="24"/>
        <v>0</v>
      </c>
      <c r="J309">
        <f t="shared" ca="1" si="25"/>
        <v>0</v>
      </c>
      <c r="K309">
        <f t="shared" ca="1" si="27"/>
        <v>1</v>
      </c>
      <c r="L309" t="b">
        <f t="shared" ca="1" si="28"/>
        <v>1</v>
      </c>
      <c r="M309" t="str">
        <f t="shared" ca="1" si="26"/>
        <v/>
      </c>
      <c r="N309" t="str">
        <f ca="1">IF(L309,"",VLOOKUP(I309,'P NH|Score'!$A$2:$G$8,2,FALSE))</f>
        <v/>
      </c>
      <c r="O309" t="str">
        <f ca="1">IF(L309,"",VLOOKUP(J309,'Survival Rates'!$A$4:$E$123,K309+4)*N309)</f>
        <v/>
      </c>
    </row>
    <row r="310" spans="1:15" x14ac:dyDescent="0.3">
      <c r="A310">
        <f t="shared" si="29"/>
        <v>308</v>
      </c>
      <c r="B310" s="4" t="str">
        <f ca="1">_xlfn.XLOOKUP(OFFSET('Survey Data'!$B$2,A310,0),Key!A$2:A$5,Key!B$2:B$5,"")</f>
        <v/>
      </c>
      <c r="C310" s="4" t="str">
        <f ca="1">_xlfn.XLOOKUP(OFFSET('Survey Data'!$C$2,A310,0),Key!$D$2:$D$4,Key!$E$2:$E$4,"")</f>
        <v/>
      </c>
      <c r="D310" s="4" t="str">
        <f ca="1">_xlfn.XLOOKUP(OFFSET('Survey Data'!$D$2,A310,0),Key!$D$2:$D$4,Key!$E$2:$E$4,"")</f>
        <v/>
      </c>
      <c r="E310" s="4" t="str">
        <f ca="1">_xlfn.XLOOKUP(OFFSET('Survey Data'!$E$2,A310,0),Key!$D$2:$D$4,Key!$E$2:$E$4,"")</f>
        <v/>
      </c>
      <c r="F310" s="4">
        <f ca="1">OFFSET('Survey Data'!$F$2,A310,0)</f>
        <v>0</v>
      </c>
      <c r="G310" s="4" t="str">
        <f ca="1">_xlfn.XLOOKUP(OFFSET('Survey Data'!$G$2,A310,0),Key!$G$2:$G$3,Key!$H$2:$H$3,"")</f>
        <v/>
      </c>
      <c r="I310">
        <f t="shared" ca="1" si="24"/>
        <v>0</v>
      </c>
      <c r="J310">
        <f t="shared" ca="1" si="25"/>
        <v>0</v>
      </c>
      <c r="K310">
        <f t="shared" ca="1" si="27"/>
        <v>1</v>
      </c>
      <c r="L310" t="b">
        <f t="shared" ca="1" si="28"/>
        <v>1</v>
      </c>
      <c r="M310" t="str">
        <f t="shared" ca="1" si="26"/>
        <v/>
      </c>
      <c r="N310" t="str">
        <f ca="1">IF(L310,"",VLOOKUP(I310,'P NH|Score'!$A$2:$G$8,2,FALSE))</f>
        <v/>
      </c>
      <c r="O310" t="str">
        <f ca="1">IF(L310,"",VLOOKUP(J310,'Survival Rates'!$A$4:$E$123,K310+4)*N310)</f>
        <v/>
      </c>
    </row>
    <row r="311" spans="1:15" x14ac:dyDescent="0.3">
      <c r="A311">
        <f t="shared" si="29"/>
        <v>309</v>
      </c>
      <c r="B311" s="4" t="str">
        <f ca="1">_xlfn.XLOOKUP(OFFSET('Survey Data'!$B$2,A311,0),Key!A$2:A$5,Key!B$2:B$5,"")</f>
        <v/>
      </c>
      <c r="C311" s="4" t="str">
        <f ca="1">_xlfn.XLOOKUP(OFFSET('Survey Data'!$C$2,A311,0),Key!$D$2:$D$4,Key!$E$2:$E$4,"")</f>
        <v/>
      </c>
      <c r="D311" s="4" t="str">
        <f ca="1">_xlfn.XLOOKUP(OFFSET('Survey Data'!$D$2,A311,0),Key!$D$2:$D$4,Key!$E$2:$E$4,"")</f>
        <v/>
      </c>
      <c r="E311" s="4" t="str">
        <f ca="1">_xlfn.XLOOKUP(OFFSET('Survey Data'!$E$2,A311,0),Key!$D$2:$D$4,Key!$E$2:$E$4,"")</f>
        <v/>
      </c>
      <c r="F311" s="4">
        <f ca="1">OFFSET('Survey Data'!$F$2,A311,0)</f>
        <v>0</v>
      </c>
      <c r="G311" s="4" t="str">
        <f ca="1">_xlfn.XLOOKUP(OFFSET('Survey Data'!$G$2,A311,0),Key!$G$2:$G$3,Key!$H$2:$H$3,"")</f>
        <v/>
      </c>
      <c r="I311">
        <f t="shared" ca="1" si="24"/>
        <v>0</v>
      </c>
      <c r="J311">
        <f t="shared" ca="1" si="25"/>
        <v>0</v>
      </c>
      <c r="K311">
        <f t="shared" ca="1" si="27"/>
        <v>1</v>
      </c>
      <c r="L311" t="b">
        <f t="shared" ca="1" si="28"/>
        <v>1</v>
      </c>
      <c r="M311" t="str">
        <f t="shared" ca="1" si="26"/>
        <v/>
      </c>
      <c r="N311" t="str">
        <f ca="1">IF(L311,"",VLOOKUP(I311,'P NH|Score'!$A$2:$G$8,2,FALSE))</f>
        <v/>
      </c>
      <c r="O311" t="str">
        <f ca="1">IF(L311,"",VLOOKUP(J311,'Survival Rates'!$A$4:$E$123,K311+4)*N311)</f>
        <v/>
      </c>
    </row>
    <row r="312" spans="1:15" x14ac:dyDescent="0.3">
      <c r="A312">
        <f t="shared" si="29"/>
        <v>310</v>
      </c>
      <c r="B312" s="4" t="str">
        <f ca="1">_xlfn.XLOOKUP(OFFSET('Survey Data'!$B$2,A312,0),Key!A$2:A$5,Key!B$2:B$5,"")</f>
        <v/>
      </c>
      <c r="C312" s="4" t="str">
        <f ca="1">_xlfn.XLOOKUP(OFFSET('Survey Data'!$C$2,A312,0),Key!$D$2:$D$4,Key!$E$2:$E$4,"")</f>
        <v/>
      </c>
      <c r="D312" s="4" t="str">
        <f ca="1">_xlfn.XLOOKUP(OFFSET('Survey Data'!$D$2,A312,0),Key!$D$2:$D$4,Key!$E$2:$E$4,"")</f>
        <v/>
      </c>
      <c r="E312" s="4" t="str">
        <f ca="1">_xlfn.XLOOKUP(OFFSET('Survey Data'!$E$2,A312,0),Key!$D$2:$D$4,Key!$E$2:$E$4,"")</f>
        <v/>
      </c>
      <c r="F312" s="4">
        <f ca="1">OFFSET('Survey Data'!$F$2,A312,0)</f>
        <v>0</v>
      </c>
      <c r="G312" s="4" t="str">
        <f ca="1">_xlfn.XLOOKUP(OFFSET('Survey Data'!$G$2,A312,0),Key!$G$2:$G$3,Key!$H$2:$H$3,"")</f>
        <v/>
      </c>
      <c r="I312">
        <f t="shared" ca="1" si="24"/>
        <v>0</v>
      </c>
      <c r="J312">
        <f t="shared" ca="1" si="25"/>
        <v>0</v>
      </c>
      <c r="K312">
        <f t="shared" ca="1" si="27"/>
        <v>1</v>
      </c>
      <c r="L312" t="b">
        <f t="shared" ca="1" si="28"/>
        <v>1</v>
      </c>
      <c r="M312" t="str">
        <f t="shared" ca="1" si="26"/>
        <v/>
      </c>
      <c r="N312" t="str">
        <f ca="1">IF(L312,"",VLOOKUP(I312,'P NH|Score'!$A$2:$G$8,2,FALSE))</f>
        <v/>
      </c>
      <c r="O312" t="str">
        <f ca="1">IF(L312,"",VLOOKUP(J312,'Survival Rates'!$A$4:$E$123,K312+4)*N312)</f>
        <v/>
      </c>
    </row>
    <row r="313" spans="1:15" x14ac:dyDescent="0.3">
      <c r="A313">
        <f t="shared" si="29"/>
        <v>311</v>
      </c>
      <c r="B313" s="4" t="str">
        <f ca="1">_xlfn.XLOOKUP(OFFSET('Survey Data'!$B$2,A313,0),Key!A$2:A$5,Key!B$2:B$5,"")</f>
        <v/>
      </c>
      <c r="C313" s="4" t="str">
        <f ca="1">_xlfn.XLOOKUP(OFFSET('Survey Data'!$C$2,A313,0),Key!$D$2:$D$4,Key!$E$2:$E$4,"")</f>
        <v/>
      </c>
      <c r="D313" s="4" t="str">
        <f ca="1">_xlfn.XLOOKUP(OFFSET('Survey Data'!$D$2,A313,0),Key!$D$2:$D$4,Key!$E$2:$E$4,"")</f>
        <v/>
      </c>
      <c r="E313" s="4" t="str">
        <f ca="1">_xlfn.XLOOKUP(OFFSET('Survey Data'!$E$2,A313,0),Key!$D$2:$D$4,Key!$E$2:$E$4,"")</f>
        <v/>
      </c>
      <c r="F313" s="4">
        <f ca="1">OFFSET('Survey Data'!$F$2,A313,0)</f>
        <v>0</v>
      </c>
      <c r="G313" s="4" t="str">
        <f ca="1">_xlfn.XLOOKUP(OFFSET('Survey Data'!$G$2,A313,0),Key!$G$2:$G$3,Key!$H$2:$H$3,"")</f>
        <v/>
      </c>
      <c r="I313">
        <f t="shared" ca="1" si="24"/>
        <v>0</v>
      </c>
      <c r="J313">
        <f t="shared" ca="1" si="25"/>
        <v>0</v>
      </c>
      <c r="K313">
        <f t="shared" ca="1" si="27"/>
        <v>1</v>
      </c>
      <c r="L313" t="b">
        <f t="shared" ca="1" si="28"/>
        <v>1</v>
      </c>
      <c r="M313" t="str">
        <f t="shared" ca="1" si="26"/>
        <v/>
      </c>
      <c r="N313" t="str">
        <f ca="1">IF(L313,"",VLOOKUP(I313,'P NH|Score'!$A$2:$G$8,2,FALSE))</f>
        <v/>
      </c>
      <c r="O313" t="str">
        <f ca="1">IF(L313,"",VLOOKUP(J313,'Survival Rates'!$A$4:$E$123,K313+4)*N313)</f>
        <v/>
      </c>
    </row>
    <row r="314" spans="1:15" x14ac:dyDescent="0.3">
      <c r="A314">
        <f t="shared" si="29"/>
        <v>312</v>
      </c>
      <c r="B314" s="4" t="str">
        <f ca="1">_xlfn.XLOOKUP(OFFSET('Survey Data'!$B$2,A314,0),Key!A$2:A$5,Key!B$2:B$5,"")</f>
        <v/>
      </c>
      <c r="C314" s="4" t="str">
        <f ca="1">_xlfn.XLOOKUP(OFFSET('Survey Data'!$C$2,A314,0),Key!$D$2:$D$4,Key!$E$2:$E$4,"")</f>
        <v/>
      </c>
      <c r="D314" s="4" t="str">
        <f ca="1">_xlfn.XLOOKUP(OFFSET('Survey Data'!$D$2,A314,0),Key!$D$2:$D$4,Key!$E$2:$E$4,"")</f>
        <v/>
      </c>
      <c r="E314" s="4" t="str">
        <f ca="1">_xlfn.XLOOKUP(OFFSET('Survey Data'!$E$2,A314,0),Key!$D$2:$D$4,Key!$E$2:$E$4,"")</f>
        <v/>
      </c>
      <c r="F314" s="4">
        <f ca="1">OFFSET('Survey Data'!$F$2,A314,0)</f>
        <v>0</v>
      </c>
      <c r="G314" s="4" t="str">
        <f ca="1">_xlfn.XLOOKUP(OFFSET('Survey Data'!$G$2,A314,0),Key!$G$2:$G$3,Key!$H$2:$H$3,"")</f>
        <v/>
      </c>
      <c r="I314">
        <f t="shared" ca="1" si="24"/>
        <v>0</v>
      </c>
      <c r="J314">
        <f t="shared" ca="1" si="25"/>
        <v>0</v>
      </c>
      <c r="K314">
        <f t="shared" ca="1" si="27"/>
        <v>1</v>
      </c>
      <c r="L314" t="b">
        <f t="shared" ca="1" si="28"/>
        <v>1</v>
      </c>
      <c r="M314" t="str">
        <f t="shared" ca="1" si="26"/>
        <v/>
      </c>
      <c r="N314" t="str">
        <f ca="1">IF(L314,"",VLOOKUP(I314,'P NH|Score'!$A$2:$G$8,2,FALSE))</f>
        <v/>
      </c>
      <c r="O314" t="str">
        <f ca="1">IF(L314,"",VLOOKUP(J314,'Survival Rates'!$A$4:$E$123,K314+4)*N314)</f>
        <v/>
      </c>
    </row>
    <row r="315" spans="1:15" x14ac:dyDescent="0.3">
      <c r="A315">
        <f t="shared" si="29"/>
        <v>313</v>
      </c>
      <c r="B315" s="4" t="str">
        <f ca="1">_xlfn.XLOOKUP(OFFSET('Survey Data'!$B$2,A315,0),Key!A$2:A$5,Key!B$2:B$5,"")</f>
        <v/>
      </c>
      <c r="C315" s="4" t="str">
        <f ca="1">_xlfn.XLOOKUP(OFFSET('Survey Data'!$C$2,A315,0),Key!$D$2:$D$4,Key!$E$2:$E$4,"")</f>
        <v/>
      </c>
      <c r="D315" s="4" t="str">
        <f ca="1">_xlfn.XLOOKUP(OFFSET('Survey Data'!$D$2,A315,0),Key!$D$2:$D$4,Key!$E$2:$E$4,"")</f>
        <v/>
      </c>
      <c r="E315" s="4" t="str">
        <f ca="1">_xlfn.XLOOKUP(OFFSET('Survey Data'!$E$2,A315,0),Key!$D$2:$D$4,Key!$E$2:$E$4,"")</f>
        <v/>
      </c>
      <c r="F315" s="4">
        <f ca="1">OFFSET('Survey Data'!$F$2,A315,0)</f>
        <v>0</v>
      </c>
      <c r="G315" s="4" t="str">
        <f ca="1">_xlfn.XLOOKUP(OFFSET('Survey Data'!$G$2,A315,0),Key!$G$2:$G$3,Key!$H$2:$H$3,"")</f>
        <v/>
      </c>
      <c r="I315">
        <f t="shared" ca="1" si="24"/>
        <v>0</v>
      </c>
      <c r="J315">
        <f t="shared" ca="1" si="25"/>
        <v>0</v>
      </c>
      <c r="K315">
        <f t="shared" ca="1" si="27"/>
        <v>1</v>
      </c>
      <c r="L315" t="b">
        <f t="shared" ca="1" si="28"/>
        <v>1</v>
      </c>
      <c r="M315" t="str">
        <f t="shared" ca="1" si="26"/>
        <v/>
      </c>
      <c r="N315" t="str">
        <f ca="1">IF(L315,"",VLOOKUP(I315,'P NH|Score'!$A$2:$G$8,2,FALSE))</f>
        <v/>
      </c>
      <c r="O315" t="str">
        <f ca="1">IF(L315,"",VLOOKUP(J315,'Survival Rates'!$A$4:$E$123,K315+4)*N315)</f>
        <v/>
      </c>
    </row>
    <row r="316" spans="1:15" x14ac:dyDescent="0.3">
      <c r="A316">
        <f t="shared" si="29"/>
        <v>314</v>
      </c>
      <c r="B316" s="4" t="str">
        <f ca="1">_xlfn.XLOOKUP(OFFSET('Survey Data'!$B$2,A316,0),Key!A$2:A$5,Key!B$2:B$5,"")</f>
        <v/>
      </c>
      <c r="C316" s="4" t="str">
        <f ca="1">_xlfn.XLOOKUP(OFFSET('Survey Data'!$C$2,A316,0),Key!$D$2:$D$4,Key!$E$2:$E$4,"")</f>
        <v/>
      </c>
      <c r="D316" s="4" t="str">
        <f ca="1">_xlfn.XLOOKUP(OFFSET('Survey Data'!$D$2,A316,0),Key!$D$2:$D$4,Key!$E$2:$E$4,"")</f>
        <v/>
      </c>
      <c r="E316" s="4" t="str">
        <f ca="1">_xlfn.XLOOKUP(OFFSET('Survey Data'!$E$2,A316,0),Key!$D$2:$D$4,Key!$E$2:$E$4,"")</f>
        <v/>
      </c>
      <c r="F316" s="4">
        <f ca="1">OFFSET('Survey Data'!$F$2,A316,0)</f>
        <v>0</v>
      </c>
      <c r="G316" s="4" t="str">
        <f ca="1">_xlfn.XLOOKUP(OFFSET('Survey Data'!$G$2,A316,0),Key!$G$2:$G$3,Key!$H$2:$H$3,"")</f>
        <v/>
      </c>
      <c r="I316">
        <f t="shared" ca="1" si="24"/>
        <v>0</v>
      </c>
      <c r="J316">
        <f t="shared" ca="1" si="25"/>
        <v>0</v>
      </c>
      <c r="K316">
        <f t="shared" ca="1" si="27"/>
        <v>1</v>
      </c>
      <c r="L316" t="b">
        <f t="shared" ca="1" si="28"/>
        <v>1</v>
      </c>
      <c r="M316" t="str">
        <f t="shared" ca="1" si="26"/>
        <v/>
      </c>
      <c r="N316" t="str">
        <f ca="1">IF(L316,"",VLOOKUP(I316,'P NH|Score'!$A$2:$G$8,2,FALSE))</f>
        <v/>
      </c>
      <c r="O316" t="str">
        <f ca="1">IF(L316,"",VLOOKUP(J316,'Survival Rates'!$A$4:$E$123,K316+4)*N316)</f>
        <v/>
      </c>
    </row>
    <row r="317" spans="1:15" x14ac:dyDescent="0.3">
      <c r="A317">
        <f t="shared" si="29"/>
        <v>315</v>
      </c>
      <c r="B317" s="4" t="str">
        <f ca="1">_xlfn.XLOOKUP(OFFSET('Survey Data'!$B$2,A317,0),Key!A$2:A$5,Key!B$2:B$5,"")</f>
        <v/>
      </c>
      <c r="C317" s="4" t="str">
        <f ca="1">_xlfn.XLOOKUP(OFFSET('Survey Data'!$C$2,A317,0),Key!$D$2:$D$4,Key!$E$2:$E$4,"")</f>
        <v/>
      </c>
      <c r="D317" s="4" t="str">
        <f ca="1">_xlfn.XLOOKUP(OFFSET('Survey Data'!$D$2,A317,0),Key!$D$2:$D$4,Key!$E$2:$E$4,"")</f>
        <v/>
      </c>
      <c r="E317" s="4" t="str">
        <f ca="1">_xlfn.XLOOKUP(OFFSET('Survey Data'!$E$2,A317,0),Key!$D$2:$D$4,Key!$E$2:$E$4,"")</f>
        <v/>
      </c>
      <c r="F317" s="4">
        <f ca="1">OFFSET('Survey Data'!$F$2,A317,0)</f>
        <v>0</v>
      </c>
      <c r="G317" s="4" t="str">
        <f ca="1">_xlfn.XLOOKUP(OFFSET('Survey Data'!$G$2,A317,0),Key!$G$2:$G$3,Key!$H$2:$H$3,"")</f>
        <v/>
      </c>
      <c r="I317">
        <f t="shared" ca="1" si="24"/>
        <v>0</v>
      </c>
      <c r="J317">
        <f t="shared" ca="1" si="25"/>
        <v>0</v>
      </c>
      <c r="K317">
        <f t="shared" ca="1" si="27"/>
        <v>1</v>
      </c>
      <c r="L317" t="b">
        <f t="shared" ca="1" si="28"/>
        <v>1</v>
      </c>
      <c r="M317" t="str">
        <f t="shared" ca="1" si="26"/>
        <v/>
      </c>
      <c r="N317" t="str">
        <f ca="1">IF(L317,"",VLOOKUP(I317,'P NH|Score'!$A$2:$G$8,2,FALSE))</f>
        <v/>
      </c>
      <c r="O317" t="str">
        <f ca="1">IF(L317,"",VLOOKUP(J317,'Survival Rates'!$A$4:$E$123,K317+4)*N317)</f>
        <v/>
      </c>
    </row>
    <row r="318" spans="1:15" x14ac:dyDescent="0.3">
      <c r="A318">
        <f t="shared" si="29"/>
        <v>316</v>
      </c>
      <c r="B318" s="4" t="str">
        <f ca="1">_xlfn.XLOOKUP(OFFSET('Survey Data'!$B$2,A318,0),Key!A$2:A$5,Key!B$2:B$5,"")</f>
        <v/>
      </c>
      <c r="C318" s="4" t="str">
        <f ca="1">_xlfn.XLOOKUP(OFFSET('Survey Data'!$C$2,A318,0),Key!$D$2:$D$4,Key!$E$2:$E$4,"")</f>
        <v/>
      </c>
      <c r="D318" s="4" t="str">
        <f ca="1">_xlfn.XLOOKUP(OFFSET('Survey Data'!$D$2,A318,0),Key!$D$2:$D$4,Key!$E$2:$E$4,"")</f>
        <v/>
      </c>
      <c r="E318" s="4" t="str">
        <f ca="1">_xlfn.XLOOKUP(OFFSET('Survey Data'!$E$2,A318,0),Key!$D$2:$D$4,Key!$E$2:$E$4,"")</f>
        <v/>
      </c>
      <c r="F318" s="4">
        <f ca="1">OFFSET('Survey Data'!$F$2,A318,0)</f>
        <v>0</v>
      </c>
      <c r="G318" s="4" t="str">
        <f ca="1">_xlfn.XLOOKUP(OFFSET('Survey Data'!$G$2,A318,0),Key!$G$2:$G$3,Key!$H$2:$H$3,"")</f>
        <v/>
      </c>
      <c r="I318">
        <f t="shared" ca="1" si="24"/>
        <v>0</v>
      </c>
      <c r="J318">
        <f t="shared" ca="1" si="25"/>
        <v>0</v>
      </c>
      <c r="K318">
        <f t="shared" ca="1" si="27"/>
        <v>1</v>
      </c>
      <c r="L318" t="b">
        <f t="shared" ca="1" si="28"/>
        <v>1</v>
      </c>
      <c r="M318" t="str">
        <f t="shared" ca="1" si="26"/>
        <v/>
      </c>
      <c r="N318" t="str">
        <f ca="1">IF(L318,"",VLOOKUP(I318,'P NH|Score'!$A$2:$G$8,2,FALSE))</f>
        <v/>
      </c>
      <c r="O318" t="str">
        <f ca="1">IF(L318,"",VLOOKUP(J318,'Survival Rates'!$A$4:$E$123,K318+4)*N318)</f>
        <v/>
      </c>
    </row>
    <row r="319" spans="1:15" x14ac:dyDescent="0.3">
      <c r="A319">
        <f t="shared" si="29"/>
        <v>317</v>
      </c>
      <c r="B319" s="4" t="str">
        <f ca="1">_xlfn.XLOOKUP(OFFSET('Survey Data'!$B$2,A319,0),Key!A$2:A$5,Key!B$2:B$5,"")</f>
        <v/>
      </c>
      <c r="C319" s="4" t="str">
        <f ca="1">_xlfn.XLOOKUP(OFFSET('Survey Data'!$C$2,A319,0),Key!$D$2:$D$4,Key!$E$2:$E$4,"")</f>
        <v/>
      </c>
      <c r="D319" s="4" t="str">
        <f ca="1">_xlfn.XLOOKUP(OFFSET('Survey Data'!$D$2,A319,0),Key!$D$2:$D$4,Key!$E$2:$E$4,"")</f>
        <v/>
      </c>
      <c r="E319" s="4" t="str">
        <f ca="1">_xlfn.XLOOKUP(OFFSET('Survey Data'!$E$2,A319,0),Key!$D$2:$D$4,Key!$E$2:$E$4,"")</f>
        <v/>
      </c>
      <c r="F319" s="4">
        <f ca="1">OFFSET('Survey Data'!$F$2,A319,0)</f>
        <v>0</v>
      </c>
      <c r="G319" s="4" t="str">
        <f ca="1">_xlfn.XLOOKUP(OFFSET('Survey Data'!$G$2,A319,0),Key!$G$2:$G$3,Key!$H$2:$H$3,"")</f>
        <v/>
      </c>
      <c r="I319">
        <f t="shared" ca="1" si="24"/>
        <v>0</v>
      </c>
      <c r="J319">
        <f t="shared" ca="1" si="25"/>
        <v>0</v>
      </c>
      <c r="K319">
        <f t="shared" ca="1" si="27"/>
        <v>1</v>
      </c>
      <c r="L319" t="b">
        <f t="shared" ca="1" si="28"/>
        <v>1</v>
      </c>
      <c r="M319" t="str">
        <f t="shared" ca="1" si="26"/>
        <v/>
      </c>
      <c r="N319" t="str">
        <f ca="1">IF(L319,"",VLOOKUP(I319,'P NH|Score'!$A$2:$G$8,2,FALSE))</f>
        <v/>
      </c>
      <c r="O319" t="str">
        <f ca="1">IF(L319,"",VLOOKUP(J319,'Survival Rates'!$A$4:$E$123,K319+4)*N319)</f>
        <v/>
      </c>
    </row>
    <row r="320" spans="1:15" x14ac:dyDescent="0.3">
      <c r="A320">
        <f t="shared" si="29"/>
        <v>318</v>
      </c>
      <c r="B320" s="4" t="str">
        <f ca="1">_xlfn.XLOOKUP(OFFSET('Survey Data'!$B$2,A320,0),Key!A$2:A$5,Key!B$2:B$5,"")</f>
        <v/>
      </c>
      <c r="C320" s="4" t="str">
        <f ca="1">_xlfn.XLOOKUP(OFFSET('Survey Data'!$C$2,A320,0),Key!$D$2:$D$4,Key!$E$2:$E$4,"")</f>
        <v/>
      </c>
      <c r="D320" s="4" t="str">
        <f ca="1">_xlfn.XLOOKUP(OFFSET('Survey Data'!$D$2,A320,0),Key!$D$2:$D$4,Key!$E$2:$E$4,"")</f>
        <v/>
      </c>
      <c r="E320" s="4" t="str">
        <f ca="1">_xlfn.XLOOKUP(OFFSET('Survey Data'!$E$2,A320,0),Key!$D$2:$D$4,Key!$E$2:$E$4,"")</f>
        <v/>
      </c>
      <c r="F320" s="4">
        <f ca="1">OFFSET('Survey Data'!$F$2,A320,0)</f>
        <v>0</v>
      </c>
      <c r="G320" s="4" t="str">
        <f ca="1">_xlfn.XLOOKUP(OFFSET('Survey Data'!$G$2,A320,0),Key!$G$2:$G$3,Key!$H$2:$H$3,"")</f>
        <v/>
      </c>
      <c r="I320">
        <f t="shared" ca="1" si="24"/>
        <v>0</v>
      </c>
      <c r="J320">
        <f t="shared" ca="1" si="25"/>
        <v>0</v>
      </c>
      <c r="K320">
        <f t="shared" ca="1" si="27"/>
        <v>1</v>
      </c>
      <c r="L320" t="b">
        <f t="shared" ca="1" si="28"/>
        <v>1</v>
      </c>
      <c r="M320" t="str">
        <f t="shared" ca="1" si="26"/>
        <v/>
      </c>
      <c r="N320" t="str">
        <f ca="1">IF(L320,"",VLOOKUP(I320,'P NH|Score'!$A$2:$G$8,2,FALSE))</f>
        <v/>
      </c>
      <c r="O320" t="str">
        <f ca="1">IF(L320,"",VLOOKUP(J320,'Survival Rates'!$A$4:$E$123,K320+4)*N320)</f>
        <v/>
      </c>
    </row>
    <row r="321" spans="1:15" x14ac:dyDescent="0.3">
      <c r="A321">
        <f t="shared" si="29"/>
        <v>319</v>
      </c>
      <c r="B321" s="4" t="str">
        <f ca="1">_xlfn.XLOOKUP(OFFSET('Survey Data'!$B$2,A321,0),Key!A$2:A$5,Key!B$2:B$5,"")</f>
        <v/>
      </c>
      <c r="C321" s="4" t="str">
        <f ca="1">_xlfn.XLOOKUP(OFFSET('Survey Data'!$C$2,A321,0),Key!$D$2:$D$4,Key!$E$2:$E$4,"")</f>
        <v/>
      </c>
      <c r="D321" s="4" t="str">
        <f ca="1">_xlfn.XLOOKUP(OFFSET('Survey Data'!$D$2,A321,0),Key!$D$2:$D$4,Key!$E$2:$E$4,"")</f>
        <v/>
      </c>
      <c r="E321" s="4" t="str">
        <f ca="1">_xlfn.XLOOKUP(OFFSET('Survey Data'!$E$2,A321,0),Key!$D$2:$D$4,Key!$E$2:$E$4,"")</f>
        <v/>
      </c>
      <c r="F321" s="4">
        <f ca="1">OFFSET('Survey Data'!$F$2,A321,0)</f>
        <v>0</v>
      </c>
      <c r="G321" s="4" t="str">
        <f ca="1">_xlfn.XLOOKUP(OFFSET('Survey Data'!$G$2,A321,0),Key!$G$2:$G$3,Key!$H$2:$H$3,"")</f>
        <v/>
      </c>
      <c r="I321">
        <f t="shared" ca="1" si="24"/>
        <v>0</v>
      </c>
      <c r="J321">
        <f t="shared" ca="1" si="25"/>
        <v>0</v>
      </c>
      <c r="K321">
        <f t="shared" ca="1" si="27"/>
        <v>1</v>
      </c>
      <c r="L321" t="b">
        <f t="shared" ca="1" si="28"/>
        <v>1</v>
      </c>
      <c r="M321" t="str">
        <f t="shared" ca="1" si="26"/>
        <v/>
      </c>
      <c r="N321" t="str">
        <f ca="1">IF(L321,"",VLOOKUP(I321,'P NH|Score'!$A$2:$G$8,2,FALSE))</f>
        <v/>
      </c>
      <c r="O321" t="str">
        <f ca="1">IF(L321,"",VLOOKUP(J321,'Survival Rates'!$A$4:$E$123,K321+4)*N321)</f>
        <v/>
      </c>
    </row>
    <row r="322" spans="1:15" x14ac:dyDescent="0.3">
      <c r="A322">
        <f t="shared" si="29"/>
        <v>320</v>
      </c>
      <c r="B322" s="4" t="str">
        <f ca="1">_xlfn.XLOOKUP(OFFSET('Survey Data'!$B$2,A322,0),Key!A$2:A$5,Key!B$2:B$5,"")</f>
        <v/>
      </c>
      <c r="C322" s="4" t="str">
        <f ca="1">_xlfn.XLOOKUP(OFFSET('Survey Data'!$C$2,A322,0),Key!$D$2:$D$4,Key!$E$2:$E$4,"")</f>
        <v/>
      </c>
      <c r="D322" s="4" t="str">
        <f ca="1">_xlfn.XLOOKUP(OFFSET('Survey Data'!$D$2,A322,0),Key!$D$2:$D$4,Key!$E$2:$E$4,"")</f>
        <v/>
      </c>
      <c r="E322" s="4" t="str">
        <f ca="1">_xlfn.XLOOKUP(OFFSET('Survey Data'!$E$2,A322,0),Key!$D$2:$D$4,Key!$E$2:$E$4,"")</f>
        <v/>
      </c>
      <c r="F322" s="4">
        <f ca="1">OFFSET('Survey Data'!$F$2,A322,0)</f>
        <v>0</v>
      </c>
      <c r="G322" s="4" t="str">
        <f ca="1">_xlfn.XLOOKUP(OFFSET('Survey Data'!$G$2,A322,0),Key!$G$2:$G$3,Key!$H$2:$H$3,"")</f>
        <v/>
      </c>
      <c r="I322">
        <f t="shared" ca="1" si="24"/>
        <v>0</v>
      </c>
      <c r="J322">
        <f t="shared" ca="1" si="25"/>
        <v>0</v>
      </c>
      <c r="K322">
        <f t="shared" ca="1" si="27"/>
        <v>1</v>
      </c>
      <c r="L322" t="b">
        <f t="shared" ca="1" si="28"/>
        <v>1</v>
      </c>
      <c r="M322" t="str">
        <f t="shared" ca="1" si="26"/>
        <v/>
      </c>
      <c r="N322" t="str">
        <f ca="1">IF(L322,"",VLOOKUP(I322,'P NH|Score'!$A$2:$G$8,2,FALSE))</f>
        <v/>
      </c>
      <c r="O322" t="str">
        <f ca="1">IF(L322,"",VLOOKUP(J322,'Survival Rates'!$A$4:$E$123,K322+4)*N322)</f>
        <v/>
      </c>
    </row>
    <row r="323" spans="1:15" x14ac:dyDescent="0.3">
      <c r="A323">
        <f t="shared" si="29"/>
        <v>321</v>
      </c>
      <c r="B323" s="4" t="str">
        <f ca="1">_xlfn.XLOOKUP(OFFSET('Survey Data'!$B$2,A323,0),Key!A$2:A$5,Key!B$2:B$5,"")</f>
        <v/>
      </c>
      <c r="C323" s="4" t="str">
        <f ca="1">_xlfn.XLOOKUP(OFFSET('Survey Data'!$C$2,A323,0),Key!$D$2:$D$4,Key!$E$2:$E$4,"")</f>
        <v/>
      </c>
      <c r="D323" s="4" t="str">
        <f ca="1">_xlfn.XLOOKUP(OFFSET('Survey Data'!$D$2,A323,0),Key!$D$2:$D$4,Key!$E$2:$E$4,"")</f>
        <v/>
      </c>
      <c r="E323" s="4" t="str">
        <f ca="1">_xlfn.XLOOKUP(OFFSET('Survey Data'!$E$2,A323,0),Key!$D$2:$D$4,Key!$E$2:$E$4,"")</f>
        <v/>
      </c>
      <c r="F323" s="4">
        <f ca="1">OFFSET('Survey Data'!$F$2,A323,0)</f>
        <v>0</v>
      </c>
      <c r="G323" s="4" t="str">
        <f ca="1">_xlfn.XLOOKUP(OFFSET('Survey Data'!$G$2,A323,0),Key!$G$2:$G$3,Key!$H$2:$H$3,"")</f>
        <v/>
      </c>
      <c r="I323">
        <f t="shared" ref="I323:I386" ca="1" si="30">SUM(C323:E323)</f>
        <v>0</v>
      </c>
      <c r="J323">
        <f t="shared" ref="J323:J386" ca="1" si="31">IF(OR(F323="",F323="."),0,F323)</f>
        <v>0</v>
      </c>
      <c r="K323">
        <f t="shared" ca="1" si="27"/>
        <v>1</v>
      </c>
      <c r="L323" t="b">
        <f t="shared" ca="1" si="28"/>
        <v>1</v>
      </c>
      <c r="M323" t="str">
        <f t="shared" ref="M323:M386" ca="1" si="32">IF(NOT(L323),IF(I323&gt;5,1,0),"")</f>
        <v/>
      </c>
      <c r="N323" t="str">
        <f ca="1">IF(L323,"",VLOOKUP(I323,'P NH|Score'!$A$2:$G$8,2,FALSE))</f>
        <v/>
      </c>
      <c r="O323" t="str">
        <f ca="1">IF(L323,"",VLOOKUP(J323,'Survival Rates'!$A$4:$E$123,K323+4)*N323)</f>
        <v/>
      </c>
    </row>
    <row r="324" spans="1:15" x14ac:dyDescent="0.3">
      <c r="A324">
        <f t="shared" si="29"/>
        <v>322</v>
      </c>
      <c r="B324" s="4" t="str">
        <f ca="1">_xlfn.XLOOKUP(OFFSET('Survey Data'!$B$2,A324,0),Key!A$2:A$5,Key!B$2:B$5,"")</f>
        <v/>
      </c>
      <c r="C324" s="4" t="str">
        <f ca="1">_xlfn.XLOOKUP(OFFSET('Survey Data'!$C$2,A324,0),Key!$D$2:$D$4,Key!$E$2:$E$4,"")</f>
        <v/>
      </c>
      <c r="D324" s="4" t="str">
        <f ca="1">_xlfn.XLOOKUP(OFFSET('Survey Data'!$D$2,A324,0),Key!$D$2:$D$4,Key!$E$2:$E$4,"")</f>
        <v/>
      </c>
      <c r="E324" s="4" t="str">
        <f ca="1">_xlfn.XLOOKUP(OFFSET('Survey Data'!$E$2,A324,0),Key!$D$2:$D$4,Key!$E$2:$E$4,"")</f>
        <v/>
      </c>
      <c r="F324" s="4">
        <f ca="1">OFFSET('Survey Data'!$F$2,A324,0)</f>
        <v>0</v>
      </c>
      <c r="G324" s="4" t="str">
        <f ca="1">_xlfn.XLOOKUP(OFFSET('Survey Data'!$G$2,A324,0),Key!$G$2:$G$3,Key!$H$2:$H$3,"")</f>
        <v/>
      </c>
      <c r="I324">
        <f t="shared" ca="1" si="30"/>
        <v>0</v>
      </c>
      <c r="J324">
        <f t="shared" ca="1" si="31"/>
        <v>0</v>
      </c>
      <c r="K324">
        <f t="shared" ref="K324:K387" ca="1" si="33">IF(G324="",1,G324)</f>
        <v>1</v>
      </c>
      <c r="L324" t="b">
        <f t="shared" ref="L324:L387" ca="1" si="34">OR(B324="",B324=".",I324&lt;3,I324&gt;9,J324&lt;51,J324&gt;117)</f>
        <v>1</v>
      </c>
      <c r="M324" t="str">
        <f t="shared" ca="1" si="32"/>
        <v/>
      </c>
      <c r="N324" t="str">
        <f ca="1">IF(L324,"",VLOOKUP(I324,'P NH|Score'!$A$2:$G$8,2,FALSE))</f>
        <v/>
      </c>
      <c r="O324" t="str">
        <f ca="1">IF(L324,"",VLOOKUP(J324,'Survival Rates'!$A$4:$E$123,K324+4)*N324)</f>
        <v/>
      </c>
    </row>
    <row r="325" spans="1:15" x14ac:dyDescent="0.3">
      <c r="A325">
        <f t="shared" ref="A325:A388" si="35">A324+1</f>
        <v>323</v>
      </c>
      <c r="B325" s="4" t="str">
        <f ca="1">_xlfn.XLOOKUP(OFFSET('Survey Data'!$B$2,A325,0),Key!A$2:A$5,Key!B$2:B$5,"")</f>
        <v/>
      </c>
      <c r="C325" s="4" t="str">
        <f ca="1">_xlfn.XLOOKUP(OFFSET('Survey Data'!$C$2,A325,0),Key!$D$2:$D$4,Key!$E$2:$E$4,"")</f>
        <v/>
      </c>
      <c r="D325" s="4" t="str">
        <f ca="1">_xlfn.XLOOKUP(OFFSET('Survey Data'!$D$2,A325,0),Key!$D$2:$D$4,Key!$E$2:$E$4,"")</f>
        <v/>
      </c>
      <c r="E325" s="4" t="str">
        <f ca="1">_xlfn.XLOOKUP(OFFSET('Survey Data'!$E$2,A325,0),Key!$D$2:$D$4,Key!$E$2:$E$4,"")</f>
        <v/>
      </c>
      <c r="F325" s="4">
        <f ca="1">OFFSET('Survey Data'!$F$2,A325,0)</f>
        <v>0</v>
      </c>
      <c r="G325" s="4" t="str">
        <f ca="1">_xlfn.XLOOKUP(OFFSET('Survey Data'!$G$2,A325,0),Key!$G$2:$G$3,Key!$H$2:$H$3,"")</f>
        <v/>
      </c>
      <c r="I325">
        <f t="shared" ca="1" si="30"/>
        <v>0</v>
      </c>
      <c r="J325">
        <f t="shared" ca="1" si="31"/>
        <v>0</v>
      </c>
      <c r="K325">
        <f t="shared" ca="1" si="33"/>
        <v>1</v>
      </c>
      <c r="L325" t="b">
        <f t="shared" ca="1" si="34"/>
        <v>1</v>
      </c>
      <c r="M325" t="str">
        <f t="shared" ca="1" si="32"/>
        <v/>
      </c>
      <c r="N325" t="str">
        <f ca="1">IF(L325,"",VLOOKUP(I325,'P NH|Score'!$A$2:$G$8,2,FALSE))</f>
        <v/>
      </c>
      <c r="O325" t="str">
        <f ca="1">IF(L325,"",VLOOKUP(J325,'Survival Rates'!$A$4:$E$123,K325+4)*N325)</f>
        <v/>
      </c>
    </row>
    <row r="326" spans="1:15" x14ac:dyDescent="0.3">
      <c r="A326">
        <f t="shared" si="35"/>
        <v>324</v>
      </c>
      <c r="B326" s="4" t="str">
        <f ca="1">_xlfn.XLOOKUP(OFFSET('Survey Data'!$B$2,A326,0),Key!A$2:A$5,Key!B$2:B$5,"")</f>
        <v/>
      </c>
      <c r="C326" s="4" t="str">
        <f ca="1">_xlfn.XLOOKUP(OFFSET('Survey Data'!$C$2,A326,0),Key!$D$2:$D$4,Key!$E$2:$E$4,"")</f>
        <v/>
      </c>
      <c r="D326" s="4" t="str">
        <f ca="1">_xlfn.XLOOKUP(OFFSET('Survey Data'!$D$2,A326,0),Key!$D$2:$D$4,Key!$E$2:$E$4,"")</f>
        <v/>
      </c>
      <c r="E326" s="4" t="str">
        <f ca="1">_xlfn.XLOOKUP(OFFSET('Survey Data'!$E$2,A326,0),Key!$D$2:$D$4,Key!$E$2:$E$4,"")</f>
        <v/>
      </c>
      <c r="F326" s="4">
        <f ca="1">OFFSET('Survey Data'!$F$2,A326,0)</f>
        <v>0</v>
      </c>
      <c r="G326" s="4" t="str">
        <f ca="1">_xlfn.XLOOKUP(OFFSET('Survey Data'!$G$2,A326,0),Key!$G$2:$G$3,Key!$H$2:$H$3,"")</f>
        <v/>
      </c>
      <c r="I326">
        <f t="shared" ca="1" si="30"/>
        <v>0</v>
      </c>
      <c r="J326">
        <f t="shared" ca="1" si="31"/>
        <v>0</v>
      </c>
      <c r="K326">
        <f t="shared" ca="1" si="33"/>
        <v>1</v>
      </c>
      <c r="L326" t="b">
        <f t="shared" ca="1" si="34"/>
        <v>1</v>
      </c>
      <c r="M326" t="str">
        <f t="shared" ca="1" si="32"/>
        <v/>
      </c>
      <c r="N326" t="str">
        <f ca="1">IF(L326,"",VLOOKUP(I326,'P NH|Score'!$A$2:$G$8,2,FALSE))</f>
        <v/>
      </c>
      <c r="O326" t="str">
        <f ca="1">IF(L326,"",VLOOKUP(J326,'Survival Rates'!$A$4:$E$123,K326+4)*N326)</f>
        <v/>
      </c>
    </row>
    <row r="327" spans="1:15" x14ac:dyDescent="0.3">
      <c r="A327">
        <f t="shared" si="35"/>
        <v>325</v>
      </c>
      <c r="B327" s="4" t="str">
        <f ca="1">_xlfn.XLOOKUP(OFFSET('Survey Data'!$B$2,A327,0),Key!A$2:A$5,Key!B$2:B$5,"")</f>
        <v/>
      </c>
      <c r="C327" s="4" t="str">
        <f ca="1">_xlfn.XLOOKUP(OFFSET('Survey Data'!$C$2,A327,0),Key!$D$2:$D$4,Key!$E$2:$E$4,"")</f>
        <v/>
      </c>
      <c r="D327" s="4" t="str">
        <f ca="1">_xlfn.XLOOKUP(OFFSET('Survey Data'!$D$2,A327,0),Key!$D$2:$D$4,Key!$E$2:$E$4,"")</f>
        <v/>
      </c>
      <c r="E327" s="4" t="str">
        <f ca="1">_xlfn.XLOOKUP(OFFSET('Survey Data'!$E$2,A327,0),Key!$D$2:$D$4,Key!$E$2:$E$4,"")</f>
        <v/>
      </c>
      <c r="F327" s="4">
        <f ca="1">OFFSET('Survey Data'!$F$2,A327,0)</f>
        <v>0</v>
      </c>
      <c r="G327" s="4" t="str">
        <f ca="1">_xlfn.XLOOKUP(OFFSET('Survey Data'!$G$2,A327,0),Key!$G$2:$G$3,Key!$H$2:$H$3,"")</f>
        <v/>
      </c>
      <c r="I327">
        <f t="shared" ca="1" si="30"/>
        <v>0</v>
      </c>
      <c r="J327">
        <f t="shared" ca="1" si="31"/>
        <v>0</v>
      </c>
      <c r="K327">
        <f t="shared" ca="1" si="33"/>
        <v>1</v>
      </c>
      <c r="L327" t="b">
        <f t="shared" ca="1" si="34"/>
        <v>1</v>
      </c>
      <c r="M327" t="str">
        <f t="shared" ca="1" si="32"/>
        <v/>
      </c>
      <c r="N327" t="str">
        <f ca="1">IF(L327,"",VLOOKUP(I327,'P NH|Score'!$A$2:$G$8,2,FALSE))</f>
        <v/>
      </c>
      <c r="O327" t="str">
        <f ca="1">IF(L327,"",VLOOKUP(J327,'Survival Rates'!$A$4:$E$123,K327+4)*N327)</f>
        <v/>
      </c>
    </row>
    <row r="328" spans="1:15" x14ac:dyDescent="0.3">
      <c r="A328">
        <f t="shared" si="35"/>
        <v>326</v>
      </c>
      <c r="B328" s="4" t="str">
        <f ca="1">_xlfn.XLOOKUP(OFFSET('Survey Data'!$B$2,A328,0),Key!A$2:A$5,Key!B$2:B$5,"")</f>
        <v/>
      </c>
      <c r="C328" s="4" t="str">
        <f ca="1">_xlfn.XLOOKUP(OFFSET('Survey Data'!$C$2,A328,0),Key!$D$2:$D$4,Key!$E$2:$E$4,"")</f>
        <v/>
      </c>
      <c r="D328" s="4" t="str">
        <f ca="1">_xlfn.XLOOKUP(OFFSET('Survey Data'!$D$2,A328,0),Key!$D$2:$D$4,Key!$E$2:$E$4,"")</f>
        <v/>
      </c>
      <c r="E328" s="4" t="str">
        <f ca="1">_xlfn.XLOOKUP(OFFSET('Survey Data'!$E$2,A328,0),Key!$D$2:$D$4,Key!$E$2:$E$4,"")</f>
        <v/>
      </c>
      <c r="F328" s="4">
        <f ca="1">OFFSET('Survey Data'!$F$2,A328,0)</f>
        <v>0</v>
      </c>
      <c r="G328" s="4" t="str">
        <f ca="1">_xlfn.XLOOKUP(OFFSET('Survey Data'!$G$2,A328,0),Key!$G$2:$G$3,Key!$H$2:$H$3,"")</f>
        <v/>
      </c>
      <c r="I328">
        <f t="shared" ca="1" si="30"/>
        <v>0</v>
      </c>
      <c r="J328">
        <f t="shared" ca="1" si="31"/>
        <v>0</v>
      </c>
      <c r="K328">
        <f t="shared" ca="1" si="33"/>
        <v>1</v>
      </c>
      <c r="L328" t="b">
        <f t="shared" ca="1" si="34"/>
        <v>1</v>
      </c>
      <c r="M328" t="str">
        <f t="shared" ca="1" si="32"/>
        <v/>
      </c>
      <c r="N328" t="str">
        <f ca="1">IF(L328,"",VLOOKUP(I328,'P NH|Score'!$A$2:$G$8,2,FALSE))</f>
        <v/>
      </c>
      <c r="O328" t="str">
        <f ca="1">IF(L328,"",VLOOKUP(J328,'Survival Rates'!$A$4:$E$123,K328+4)*N328)</f>
        <v/>
      </c>
    </row>
    <row r="329" spans="1:15" x14ac:dyDescent="0.3">
      <c r="A329">
        <f t="shared" si="35"/>
        <v>327</v>
      </c>
      <c r="B329" s="4" t="str">
        <f ca="1">_xlfn.XLOOKUP(OFFSET('Survey Data'!$B$2,A329,0),Key!A$2:A$5,Key!B$2:B$5,"")</f>
        <v/>
      </c>
      <c r="C329" s="4" t="str">
        <f ca="1">_xlfn.XLOOKUP(OFFSET('Survey Data'!$C$2,A329,0),Key!$D$2:$D$4,Key!$E$2:$E$4,"")</f>
        <v/>
      </c>
      <c r="D329" s="4" t="str">
        <f ca="1">_xlfn.XLOOKUP(OFFSET('Survey Data'!$D$2,A329,0),Key!$D$2:$D$4,Key!$E$2:$E$4,"")</f>
        <v/>
      </c>
      <c r="E329" s="4" t="str">
        <f ca="1">_xlfn.XLOOKUP(OFFSET('Survey Data'!$E$2,A329,0),Key!$D$2:$D$4,Key!$E$2:$E$4,"")</f>
        <v/>
      </c>
      <c r="F329" s="4">
        <f ca="1">OFFSET('Survey Data'!$F$2,A329,0)</f>
        <v>0</v>
      </c>
      <c r="G329" s="4" t="str">
        <f ca="1">_xlfn.XLOOKUP(OFFSET('Survey Data'!$G$2,A329,0),Key!$G$2:$G$3,Key!$H$2:$H$3,"")</f>
        <v/>
      </c>
      <c r="I329">
        <f t="shared" ca="1" si="30"/>
        <v>0</v>
      </c>
      <c r="J329">
        <f t="shared" ca="1" si="31"/>
        <v>0</v>
      </c>
      <c r="K329">
        <f t="shared" ca="1" si="33"/>
        <v>1</v>
      </c>
      <c r="L329" t="b">
        <f t="shared" ca="1" si="34"/>
        <v>1</v>
      </c>
      <c r="M329" t="str">
        <f t="shared" ca="1" si="32"/>
        <v/>
      </c>
      <c r="N329" t="str">
        <f ca="1">IF(L329,"",VLOOKUP(I329,'P NH|Score'!$A$2:$G$8,2,FALSE))</f>
        <v/>
      </c>
      <c r="O329" t="str">
        <f ca="1">IF(L329,"",VLOOKUP(J329,'Survival Rates'!$A$4:$E$123,K329+4)*N329)</f>
        <v/>
      </c>
    </row>
    <row r="330" spans="1:15" x14ac:dyDescent="0.3">
      <c r="A330">
        <f t="shared" si="35"/>
        <v>328</v>
      </c>
      <c r="B330" s="4" t="str">
        <f ca="1">_xlfn.XLOOKUP(OFFSET('Survey Data'!$B$2,A330,0),Key!A$2:A$5,Key!B$2:B$5,"")</f>
        <v/>
      </c>
      <c r="C330" s="4" t="str">
        <f ca="1">_xlfn.XLOOKUP(OFFSET('Survey Data'!$C$2,A330,0),Key!$D$2:$D$4,Key!$E$2:$E$4,"")</f>
        <v/>
      </c>
      <c r="D330" s="4" t="str">
        <f ca="1">_xlfn.XLOOKUP(OFFSET('Survey Data'!$D$2,A330,0),Key!$D$2:$D$4,Key!$E$2:$E$4,"")</f>
        <v/>
      </c>
      <c r="E330" s="4" t="str">
        <f ca="1">_xlfn.XLOOKUP(OFFSET('Survey Data'!$E$2,A330,0),Key!$D$2:$D$4,Key!$E$2:$E$4,"")</f>
        <v/>
      </c>
      <c r="F330" s="4">
        <f ca="1">OFFSET('Survey Data'!$F$2,A330,0)</f>
        <v>0</v>
      </c>
      <c r="G330" s="4" t="str">
        <f ca="1">_xlfn.XLOOKUP(OFFSET('Survey Data'!$G$2,A330,0),Key!$G$2:$G$3,Key!$H$2:$H$3,"")</f>
        <v/>
      </c>
      <c r="I330">
        <f t="shared" ca="1" si="30"/>
        <v>0</v>
      </c>
      <c r="J330">
        <f t="shared" ca="1" si="31"/>
        <v>0</v>
      </c>
      <c r="K330">
        <f t="shared" ca="1" si="33"/>
        <v>1</v>
      </c>
      <c r="L330" t="b">
        <f t="shared" ca="1" si="34"/>
        <v>1</v>
      </c>
      <c r="M330" t="str">
        <f t="shared" ca="1" si="32"/>
        <v/>
      </c>
      <c r="N330" t="str">
        <f ca="1">IF(L330,"",VLOOKUP(I330,'P NH|Score'!$A$2:$G$8,2,FALSE))</f>
        <v/>
      </c>
      <c r="O330" t="str">
        <f ca="1">IF(L330,"",VLOOKUP(J330,'Survival Rates'!$A$4:$E$123,K330+4)*N330)</f>
        <v/>
      </c>
    </row>
    <row r="331" spans="1:15" x14ac:dyDescent="0.3">
      <c r="A331">
        <f t="shared" si="35"/>
        <v>329</v>
      </c>
      <c r="B331" s="4" t="str">
        <f ca="1">_xlfn.XLOOKUP(OFFSET('Survey Data'!$B$2,A331,0),Key!A$2:A$5,Key!B$2:B$5,"")</f>
        <v/>
      </c>
      <c r="C331" s="4" t="str">
        <f ca="1">_xlfn.XLOOKUP(OFFSET('Survey Data'!$C$2,A331,0),Key!$D$2:$D$4,Key!$E$2:$E$4,"")</f>
        <v/>
      </c>
      <c r="D331" s="4" t="str">
        <f ca="1">_xlfn.XLOOKUP(OFFSET('Survey Data'!$D$2,A331,0),Key!$D$2:$D$4,Key!$E$2:$E$4,"")</f>
        <v/>
      </c>
      <c r="E331" s="4" t="str">
        <f ca="1">_xlfn.XLOOKUP(OFFSET('Survey Data'!$E$2,A331,0),Key!$D$2:$D$4,Key!$E$2:$E$4,"")</f>
        <v/>
      </c>
      <c r="F331" s="4">
        <f ca="1">OFFSET('Survey Data'!$F$2,A331,0)</f>
        <v>0</v>
      </c>
      <c r="G331" s="4" t="str">
        <f ca="1">_xlfn.XLOOKUP(OFFSET('Survey Data'!$G$2,A331,0),Key!$G$2:$G$3,Key!$H$2:$H$3,"")</f>
        <v/>
      </c>
      <c r="I331">
        <f t="shared" ca="1" si="30"/>
        <v>0</v>
      </c>
      <c r="J331">
        <f t="shared" ca="1" si="31"/>
        <v>0</v>
      </c>
      <c r="K331">
        <f t="shared" ca="1" si="33"/>
        <v>1</v>
      </c>
      <c r="L331" t="b">
        <f t="shared" ca="1" si="34"/>
        <v>1</v>
      </c>
      <c r="M331" t="str">
        <f t="shared" ca="1" si="32"/>
        <v/>
      </c>
      <c r="N331" t="str">
        <f ca="1">IF(L331,"",VLOOKUP(I331,'P NH|Score'!$A$2:$G$8,2,FALSE))</f>
        <v/>
      </c>
      <c r="O331" t="str">
        <f ca="1">IF(L331,"",VLOOKUP(J331,'Survival Rates'!$A$4:$E$123,K331+4)*N331)</f>
        <v/>
      </c>
    </row>
    <row r="332" spans="1:15" x14ac:dyDescent="0.3">
      <c r="A332">
        <f t="shared" si="35"/>
        <v>330</v>
      </c>
      <c r="B332" s="4" t="str">
        <f ca="1">_xlfn.XLOOKUP(OFFSET('Survey Data'!$B$2,A332,0),Key!A$2:A$5,Key!B$2:B$5,"")</f>
        <v/>
      </c>
      <c r="C332" s="4" t="str">
        <f ca="1">_xlfn.XLOOKUP(OFFSET('Survey Data'!$C$2,A332,0),Key!$D$2:$D$4,Key!$E$2:$E$4,"")</f>
        <v/>
      </c>
      <c r="D332" s="4" t="str">
        <f ca="1">_xlfn.XLOOKUP(OFFSET('Survey Data'!$D$2,A332,0),Key!$D$2:$D$4,Key!$E$2:$E$4,"")</f>
        <v/>
      </c>
      <c r="E332" s="4" t="str">
        <f ca="1">_xlfn.XLOOKUP(OFFSET('Survey Data'!$E$2,A332,0),Key!$D$2:$D$4,Key!$E$2:$E$4,"")</f>
        <v/>
      </c>
      <c r="F332" s="4">
        <f ca="1">OFFSET('Survey Data'!$F$2,A332,0)</f>
        <v>0</v>
      </c>
      <c r="G332" s="4" t="str">
        <f ca="1">_xlfn.XLOOKUP(OFFSET('Survey Data'!$G$2,A332,0),Key!$G$2:$G$3,Key!$H$2:$H$3,"")</f>
        <v/>
      </c>
      <c r="I332">
        <f t="shared" ca="1" si="30"/>
        <v>0</v>
      </c>
      <c r="J332">
        <f t="shared" ca="1" si="31"/>
        <v>0</v>
      </c>
      <c r="K332">
        <f t="shared" ca="1" si="33"/>
        <v>1</v>
      </c>
      <c r="L332" t="b">
        <f t="shared" ca="1" si="34"/>
        <v>1</v>
      </c>
      <c r="M332" t="str">
        <f t="shared" ca="1" si="32"/>
        <v/>
      </c>
      <c r="N332" t="str">
        <f ca="1">IF(L332,"",VLOOKUP(I332,'P NH|Score'!$A$2:$G$8,2,FALSE))</f>
        <v/>
      </c>
      <c r="O332" t="str">
        <f ca="1">IF(L332,"",VLOOKUP(J332,'Survival Rates'!$A$4:$E$123,K332+4)*N332)</f>
        <v/>
      </c>
    </row>
    <row r="333" spans="1:15" x14ac:dyDescent="0.3">
      <c r="A333">
        <f t="shared" si="35"/>
        <v>331</v>
      </c>
      <c r="B333" s="4" t="str">
        <f ca="1">_xlfn.XLOOKUP(OFFSET('Survey Data'!$B$2,A333,0),Key!A$2:A$5,Key!B$2:B$5,"")</f>
        <v/>
      </c>
      <c r="C333" s="4" t="str">
        <f ca="1">_xlfn.XLOOKUP(OFFSET('Survey Data'!$C$2,A333,0),Key!$D$2:$D$4,Key!$E$2:$E$4,"")</f>
        <v/>
      </c>
      <c r="D333" s="4" t="str">
        <f ca="1">_xlfn.XLOOKUP(OFFSET('Survey Data'!$D$2,A333,0),Key!$D$2:$D$4,Key!$E$2:$E$4,"")</f>
        <v/>
      </c>
      <c r="E333" s="4" t="str">
        <f ca="1">_xlfn.XLOOKUP(OFFSET('Survey Data'!$E$2,A333,0),Key!$D$2:$D$4,Key!$E$2:$E$4,"")</f>
        <v/>
      </c>
      <c r="F333" s="4">
        <f ca="1">OFFSET('Survey Data'!$F$2,A333,0)</f>
        <v>0</v>
      </c>
      <c r="G333" s="4" t="str">
        <f ca="1">_xlfn.XLOOKUP(OFFSET('Survey Data'!$G$2,A333,0),Key!$G$2:$G$3,Key!$H$2:$H$3,"")</f>
        <v/>
      </c>
      <c r="I333">
        <f t="shared" ca="1" si="30"/>
        <v>0</v>
      </c>
      <c r="J333">
        <f t="shared" ca="1" si="31"/>
        <v>0</v>
      </c>
      <c r="K333">
        <f t="shared" ca="1" si="33"/>
        <v>1</v>
      </c>
      <c r="L333" t="b">
        <f t="shared" ca="1" si="34"/>
        <v>1</v>
      </c>
      <c r="M333" t="str">
        <f t="shared" ca="1" si="32"/>
        <v/>
      </c>
      <c r="N333" t="str">
        <f ca="1">IF(L333,"",VLOOKUP(I333,'P NH|Score'!$A$2:$G$8,2,FALSE))</f>
        <v/>
      </c>
      <c r="O333" t="str">
        <f ca="1">IF(L333,"",VLOOKUP(J333,'Survival Rates'!$A$4:$E$123,K333+4)*N333)</f>
        <v/>
      </c>
    </row>
    <row r="334" spans="1:15" x14ac:dyDescent="0.3">
      <c r="A334">
        <f t="shared" si="35"/>
        <v>332</v>
      </c>
      <c r="B334" s="4" t="str">
        <f ca="1">_xlfn.XLOOKUP(OFFSET('Survey Data'!$B$2,A334,0),Key!A$2:A$5,Key!B$2:B$5,"")</f>
        <v/>
      </c>
      <c r="C334" s="4" t="str">
        <f ca="1">_xlfn.XLOOKUP(OFFSET('Survey Data'!$C$2,A334,0),Key!$D$2:$D$4,Key!$E$2:$E$4,"")</f>
        <v/>
      </c>
      <c r="D334" s="4" t="str">
        <f ca="1">_xlfn.XLOOKUP(OFFSET('Survey Data'!$D$2,A334,0),Key!$D$2:$D$4,Key!$E$2:$E$4,"")</f>
        <v/>
      </c>
      <c r="E334" s="4" t="str">
        <f ca="1">_xlfn.XLOOKUP(OFFSET('Survey Data'!$E$2,A334,0),Key!$D$2:$D$4,Key!$E$2:$E$4,"")</f>
        <v/>
      </c>
      <c r="F334" s="4">
        <f ca="1">OFFSET('Survey Data'!$F$2,A334,0)</f>
        <v>0</v>
      </c>
      <c r="G334" s="4" t="str">
        <f ca="1">_xlfn.XLOOKUP(OFFSET('Survey Data'!$G$2,A334,0),Key!$G$2:$G$3,Key!$H$2:$H$3,"")</f>
        <v/>
      </c>
      <c r="I334">
        <f t="shared" ca="1" si="30"/>
        <v>0</v>
      </c>
      <c r="J334">
        <f t="shared" ca="1" si="31"/>
        <v>0</v>
      </c>
      <c r="K334">
        <f t="shared" ca="1" si="33"/>
        <v>1</v>
      </c>
      <c r="L334" t="b">
        <f t="shared" ca="1" si="34"/>
        <v>1</v>
      </c>
      <c r="M334" t="str">
        <f t="shared" ca="1" si="32"/>
        <v/>
      </c>
      <c r="N334" t="str">
        <f ca="1">IF(L334,"",VLOOKUP(I334,'P NH|Score'!$A$2:$G$8,2,FALSE))</f>
        <v/>
      </c>
      <c r="O334" t="str">
        <f ca="1">IF(L334,"",VLOOKUP(J334,'Survival Rates'!$A$4:$E$123,K334+4)*N334)</f>
        <v/>
      </c>
    </row>
    <row r="335" spans="1:15" x14ac:dyDescent="0.3">
      <c r="A335">
        <f t="shared" si="35"/>
        <v>333</v>
      </c>
      <c r="B335" s="4" t="str">
        <f ca="1">_xlfn.XLOOKUP(OFFSET('Survey Data'!$B$2,A335,0),Key!A$2:A$5,Key!B$2:B$5,"")</f>
        <v/>
      </c>
      <c r="C335" s="4" t="str">
        <f ca="1">_xlfn.XLOOKUP(OFFSET('Survey Data'!$C$2,A335,0),Key!$D$2:$D$4,Key!$E$2:$E$4,"")</f>
        <v/>
      </c>
      <c r="D335" s="4" t="str">
        <f ca="1">_xlfn.XLOOKUP(OFFSET('Survey Data'!$D$2,A335,0),Key!$D$2:$D$4,Key!$E$2:$E$4,"")</f>
        <v/>
      </c>
      <c r="E335" s="4" t="str">
        <f ca="1">_xlfn.XLOOKUP(OFFSET('Survey Data'!$E$2,A335,0),Key!$D$2:$D$4,Key!$E$2:$E$4,"")</f>
        <v/>
      </c>
      <c r="F335" s="4">
        <f ca="1">OFFSET('Survey Data'!$F$2,A335,0)</f>
        <v>0</v>
      </c>
      <c r="G335" s="4" t="str">
        <f ca="1">_xlfn.XLOOKUP(OFFSET('Survey Data'!$G$2,A335,0),Key!$G$2:$G$3,Key!$H$2:$H$3,"")</f>
        <v/>
      </c>
      <c r="I335">
        <f t="shared" ca="1" si="30"/>
        <v>0</v>
      </c>
      <c r="J335">
        <f t="shared" ca="1" si="31"/>
        <v>0</v>
      </c>
      <c r="K335">
        <f t="shared" ca="1" si="33"/>
        <v>1</v>
      </c>
      <c r="L335" t="b">
        <f t="shared" ca="1" si="34"/>
        <v>1</v>
      </c>
      <c r="M335" t="str">
        <f t="shared" ca="1" si="32"/>
        <v/>
      </c>
      <c r="N335" t="str">
        <f ca="1">IF(L335,"",VLOOKUP(I335,'P NH|Score'!$A$2:$G$8,2,FALSE))</f>
        <v/>
      </c>
      <c r="O335" t="str">
        <f ca="1">IF(L335,"",VLOOKUP(J335,'Survival Rates'!$A$4:$E$123,K335+4)*N335)</f>
        <v/>
      </c>
    </row>
    <row r="336" spans="1:15" x14ac:dyDescent="0.3">
      <c r="A336">
        <f t="shared" si="35"/>
        <v>334</v>
      </c>
      <c r="B336" s="4" t="str">
        <f ca="1">_xlfn.XLOOKUP(OFFSET('Survey Data'!$B$2,A336,0),Key!A$2:A$5,Key!B$2:B$5,"")</f>
        <v/>
      </c>
      <c r="C336" s="4" t="str">
        <f ca="1">_xlfn.XLOOKUP(OFFSET('Survey Data'!$C$2,A336,0),Key!$D$2:$D$4,Key!$E$2:$E$4,"")</f>
        <v/>
      </c>
      <c r="D336" s="4" t="str">
        <f ca="1">_xlfn.XLOOKUP(OFFSET('Survey Data'!$D$2,A336,0),Key!$D$2:$D$4,Key!$E$2:$E$4,"")</f>
        <v/>
      </c>
      <c r="E336" s="4" t="str">
        <f ca="1">_xlfn.XLOOKUP(OFFSET('Survey Data'!$E$2,A336,0),Key!$D$2:$D$4,Key!$E$2:$E$4,"")</f>
        <v/>
      </c>
      <c r="F336" s="4">
        <f ca="1">OFFSET('Survey Data'!$F$2,A336,0)</f>
        <v>0</v>
      </c>
      <c r="G336" s="4" t="str">
        <f ca="1">_xlfn.XLOOKUP(OFFSET('Survey Data'!$G$2,A336,0),Key!$G$2:$G$3,Key!$H$2:$H$3,"")</f>
        <v/>
      </c>
      <c r="I336">
        <f t="shared" ca="1" si="30"/>
        <v>0</v>
      </c>
      <c r="J336">
        <f t="shared" ca="1" si="31"/>
        <v>0</v>
      </c>
      <c r="K336">
        <f t="shared" ca="1" si="33"/>
        <v>1</v>
      </c>
      <c r="L336" t="b">
        <f t="shared" ca="1" si="34"/>
        <v>1</v>
      </c>
      <c r="M336" t="str">
        <f t="shared" ca="1" si="32"/>
        <v/>
      </c>
      <c r="N336" t="str">
        <f ca="1">IF(L336,"",VLOOKUP(I336,'P NH|Score'!$A$2:$G$8,2,FALSE))</f>
        <v/>
      </c>
      <c r="O336" t="str">
        <f ca="1">IF(L336,"",VLOOKUP(J336,'Survival Rates'!$A$4:$E$123,K336+4)*N336)</f>
        <v/>
      </c>
    </row>
    <row r="337" spans="1:15" x14ac:dyDescent="0.3">
      <c r="A337">
        <f t="shared" si="35"/>
        <v>335</v>
      </c>
      <c r="B337" s="4" t="str">
        <f ca="1">_xlfn.XLOOKUP(OFFSET('Survey Data'!$B$2,A337,0),Key!A$2:A$5,Key!B$2:B$5,"")</f>
        <v/>
      </c>
      <c r="C337" s="4" t="str">
        <f ca="1">_xlfn.XLOOKUP(OFFSET('Survey Data'!$C$2,A337,0),Key!$D$2:$D$4,Key!$E$2:$E$4,"")</f>
        <v/>
      </c>
      <c r="D337" s="4" t="str">
        <f ca="1">_xlfn.XLOOKUP(OFFSET('Survey Data'!$D$2,A337,0),Key!$D$2:$D$4,Key!$E$2:$E$4,"")</f>
        <v/>
      </c>
      <c r="E337" s="4" t="str">
        <f ca="1">_xlfn.XLOOKUP(OFFSET('Survey Data'!$E$2,A337,0),Key!$D$2:$D$4,Key!$E$2:$E$4,"")</f>
        <v/>
      </c>
      <c r="F337" s="4">
        <f ca="1">OFFSET('Survey Data'!$F$2,A337,0)</f>
        <v>0</v>
      </c>
      <c r="G337" s="4" t="str">
        <f ca="1">_xlfn.XLOOKUP(OFFSET('Survey Data'!$G$2,A337,0),Key!$G$2:$G$3,Key!$H$2:$H$3,"")</f>
        <v/>
      </c>
      <c r="I337">
        <f t="shared" ca="1" si="30"/>
        <v>0</v>
      </c>
      <c r="J337">
        <f t="shared" ca="1" si="31"/>
        <v>0</v>
      </c>
      <c r="K337">
        <f t="shared" ca="1" si="33"/>
        <v>1</v>
      </c>
      <c r="L337" t="b">
        <f t="shared" ca="1" si="34"/>
        <v>1</v>
      </c>
      <c r="M337" t="str">
        <f t="shared" ca="1" si="32"/>
        <v/>
      </c>
      <c r="N337" t="str">
        <f ca="1">IF(L337,"",VLOOKUP(I337,'P NH|Score'!$A$2:$G$8,2,FALSE))</f>
        <v/>
      </c>
      <c r="O337" t="str">
        <f ca="1">IF(L337,"",VLOOKUP(J337,'Survival Rates'!$A$4:$E$123,K337+4)*N337)</f>
        <v/>
      </c>
    </row>
    <row r="338" spans="1:15" x14ac:dyDescent="0.3">
      <c r="A338">
        <f t="shared" si="35"/>
        <v>336</v>
      </c>
      <c r="B338" s="4" t="str">
        <f ca="1">_xlfn.XLOOKUP(OFFSET('Survey Data'!$B$2,A338,0),Key!A$2:A$5,Key!B$2:B$5,"")</f>
        <v/>
      </c>
      <c r="C338" s="4" t="str">
        <f ca="1">_xlfn.XLOOKUP(OFFSET('Survey Data'!$C$2,A338,0),Key!$D$2:$D$4,Key!$E$2:$E$4,"")</f>
        <v/>
      </c>
      <c r="D338" s="4" t="str">
        <f ca="1">_xlfn.XLOOKUP(OFFSET('Survey Data'!$D$2,A338,0),Key!$D$2:$D$4,Key!$E$2:$E$4,"")</f>
        <v/>
      </c>
      <c r="E338" s="4" t="str">
        <f ca="1">_xlfn.XLOOKUP(OFFSET('Survey Data'!$E$2,A338,0),Key!$D$2:$D$4,Key!$E$2:$E$4,"")</f>
        <v/>
      </c>
      <c r="F338" s="4">
        <f ca="1">OFFSET('Survey Data'!$F$2,A338,0)</f>
        <v>0</v>
      </c>
      <c r="G338" s="4" t="str">
        <f ca="1">_xlfn.XLOOKUP(OFFSET('Survey Data'!$G$2,A338,0),Key!$G$2:$G$3,Key!$H$2:$H$3,"")</f>
        <v/>
      </c>
      <c r="I338">
        <f t="shared" ca="1" si="30"/>
        <v>0</v>
      </c>
      <c r="J338">
        <f t="shared" ca="1" si="31"/>
        <v>0</v>
      </c>
      <c r="K338">
        <f t="shared" ca="1" si="33"/>
        <v>1</v>
      </c>
      <c r="L338" t="b">
        <f t="shared" ca="1" si="34"/>
        <v>1</v>
      </c>
      <c r="M338" t="str">
        <f t="shared" ca="1" si="32"/>
        <v/>
      </c>
      <c r="N338" t="str">
        <f ca="1">IF(L338,"",VLOOKUP(I338,'P NH|Score'!$A$2:$G$8,2,FALSE))</f>
        <v/>
      </c>
      <c r="O338" t="str">
        <f ca="1">IF(L338,"",VLOOKUP(J338,'Survival Rates'!$A$4:$E$123,K338+4)*N338)</f>
        <v/>
      </c>
    </row>
    <row r="339" spans="1:15" x14ac:dyDescent="0.3">
      <c r="A339">
        <f t="shared" si="35"/>
        <v>337</v>
      </c>
      <c r="B339" s="4" t="str">
        <f ca="1">_xlfn.XLOOKUP(OFFSET('Survey Data'!$B$2,A339,0),Key!A$2:A$5,Key!B$2:B$5,"")</f>
        <v/>
      </c>
      <c r="C339" s="4" t="str">
        <f ca="1">_xlfn.XLOOKUP(OFFSET('Survey Data'!$C$2,A339,0),Key!$D$2:$D$4,Key!$E$2:$E$4,"")</f>
        <v/>
      </c>
      <c r="D339" s="4" t="str">
        <f ca="1">_xlfn.XLOOKUP(OFFSET('Survey Data'!$D$2,A339,0),Key!$D$2:$D$4,Key!$E$2:$E$4,"")</f>
        <v/>
      </c>
      <c r="E339" s="4" t="str">
        <f ca="1">_xlfn.XLOOKUP(OFFSET('Survey Data'!$E$2,A339,0),Key!$D$2:$D$4,Key!$E$2:$E$4,"")</f>
        <v/>
      </c>
      <c r="F339" s="4">
        <f ca="1">OFFSET('Survey Data'!$F$2,A339,0)</f>
        <v>0</v>
      </c>
      <c r="G339" s="4" t="str">
        <f ca="1">_xlfn.XLOOKUP(OFFSET('Survey Data'!$G$2,A339,0),Key!$G$2:$G$3,Key!$H$2:$H$3,"")</f>
        <v/>
      </c>
      <c r="I339">
        <f t="shared" ca="1" si="30"/>
        <v>0</v>
      </c>
      <c r="J339">
        <f t="shared" ca="1" si="31"/>
        <v>0</v>
      </c>
      <c r="K339">
        <f t="shared" ca="1" si="33"/>
        <v>1</v>
      </c>
      <c r="L339" t="b">
        <f t="shared" ca="1" si="34"/>
        <v>1</v>
      </c>
      <c r="M339" t="str">
        <f t="shared" ca="1" si="32"/>
        <v/>
      </c>
      <c r="N339" t="str">
        <f ca="1">IF(L339,"",VLOOKUP(I339,'P NH|Score'!$A$2:$G$8,2,FALSE))</f>
        <v/>
      </c>
      <c r="O339" t="str">
        <f ca="1">IF(L339,"",VLOOKUP(J339,'Survival Rates'!$A$4:$E$123,K339+4)*N339)</f>
        <v/>
      </c>
    </row>
    <row r="340" spans="1:15" x14ac:dyDescent="0.3">
      <c r="A340">
        <f t="shared" si="35"/>
        <v>338</v>
      </c>
      <c r="B340" s="4" t="str">
        <f ca="1">_xlfn.XLOOKUP(OFFSET('Survey Data'!$B$2,A340,0),Key!A$2:A$5,Key!B$2:B$5,"")</f>
        <v/>
      </c>
      <c r="C340" s="4" t="str">
        <f ca="1">_xlfn.XLOOKUP(OFFSET('Survey Data'!$C$2,A340,0),Key!$D$2:$D$4,Key!$E$2:$E$4,"")</f>
        <v/>
      </c>
      <c r="D340" s="4" t="str">
        <f ca="1">_xlfn.XLOOKUP(OFFSET('Survey Data'!$D$2,A340,0),Key!$D$2:$D$4,Key!$E$2:$E$4,"")</f>
        <v/>
      </c>
      <c r="E340" s="4" t="str">
        <f ca="1">_xlfn.XLOOKUP(OFFSET('Survey Data'!$E$2,A340,0),Key!$D$2:$D$4,Key!$E$2:$E$4,"")</f>
        <v/>
      </c>
      <c r="F340" s="4">
        <f ca="1">OFFSET('Survey Data'!$F$2,A340,0)</f>
        <v>0</v>
      </c>
      <c r="G340" s="4" t="str">
        <f ca="1">_xlfn.XLOOKUP(OFFSET('Survey Data'!$G$2,A340,0),Key!$G$2:$G$3,Key!$H$2:$H$3,"")</f>
        <v/>
      </c>
      <c r="I340">
        <f t="shared" ca="1" si="30"/>
        <v>0</v>
      </c>
      <c r="J340">
        <f t="shared" ca="1" si="31"/>
        <v>0</v>
      </c>
      <c r="K340">
        <f t="shared" ca="1" si="33"/>
        <v>1</v>
      </c>
      <c r="L340" t="b">
        <f t="shared" ca="1" si="34"/>
        <v>1</v>
      </c>
      <c r="M340" t="str">
        <f t="shared" ca="1" si="32"/>
        <v/>
      </c>
      <c r="N340" t="str">
        <f ca="1">IF(L340,"",VLOOKUP(I340,'P NH|Score'!$A$2:$G$8,2,FALSE))</f>
        <v/>
      </c>
      <c r="O340" t="str">
        <f ca="1">IF(L340,"",VLOOKUP(J340,'Survival Rates'!$A$4:$E$123,K340+4)*N340)</f>
        <v/>
      </c>
    </row>
    <row r="341" spans="1:15" x14ac:dyDescent="0.3">
      <c r="A341">
        <f t="shared" si="35"/>
        <v>339</v>
      </c>
      <c r="B341" s="4" t="str">
        <f ca="1">_xlfn.XLOOKUP(OFFSET('Survey Data'!$B$2,A341,0),Key!A$2:A$5,Key!B$2:B$5,"")</f>
        <v/>
      </c>
      <c r="C341" s="4" t="str">
        <f ca="1">_xlfn.XLOOKUP(OFFSET('Survey Data'!$C$2,A341,0),Key!$D$2:$D$4,Key!$E$2:$E$4,"")</f>
        <v/>
      </c>
      <c r="D341" s="4" t="str">
        <f ca="1">_xlfn.XLOOKUP(OFFSET('Survey Data'!$D$2,A341,0),Key!$D$2:$D$4,Key!$E$2:$E$4,"")</f>
        <v/>
      </c>
      <c r="E341" s="4" t="str">
        <f ca="1">_xlfn.XLOOKUP(OFFSET('Survey Data'!$E$2,A341,0),Key!$D$2:$D$4,Key!$E$2:$E$4,"")</f>
        <v/>
      </c>
      <c r="F341" s="4">
        <f ca="1">OFFSET('Survey Data'!$F$2,A341,0)</f>
        <v>0</v>
      </c>
      <c r="G341" s="4" t="str">
        <f ca="1">_xlfn.XLOOKUP(OFFSET('Survey Data'!$G$2,A341,0),Key!$G$2:$G$3,Key!$H$2:$H$3,"")</f>
        <v/>
      </c>
      <c r="I341">
        <f t="shared" ca="1" si="30"/>
        <v>0</v>
      </c>
      <c r="J341">
        <f t="shared" ca="1" si="31"/>
        <v>0</v>
      </c>
      <c r="K341">
        <f t="shared" ca="1" si="33"/>
        <v>1</v>
      </c>
      <c r="L341" t="b">
        <f t="shared" ca="1" si="34"/>
        <v>1</v>
      </c>
      <c r="M341" t="str">
        <f t="shared" ca="1" si="32"/>
        <v/>
      </c>
      <c r="N341" t="str">
        <f ca="1">IF(L341,"",VLOOKUP(I341,'P NH|Score'!$A$2:$G$8,2,FALSE))</f>
        <v/>
      </c>
      <c r="O341" t="str">
        <f ca="1">IF(L341,"",VLOOKUP(J341,'Survival Rates'!$A$4:$E$123,K341+4)*N341)</f>
        <v/>
      </c>
    </row>
    <row r="342" spans="1:15" x14ac:dyDescent="0.3">
      <c r="A342">
        <f t="shared" si="35"/>
        <v>340</v>
      </c>
      <c r="B342" s="4" t="str">
        <f ca="1">_xlfn.XLOOKUP(OFFSET('Survey Data'!$B$2,A342,0),Key!A$2:A$5,Key!B$2:B$5,"")</f>
        <v/>
      </c>
      <c r="C342" s="4" t="str">
        <f ca="1">_xlfn.XLOOKUP(OFFSET('Survey Data'!$C$2,A342,0),Key!$D$2:$D$4,Key!$E$2:$E$4,"")</f>
        <v/>
      </c>
      <c r="D342" s="4" t="str">
        <f ca="1">_xlfn.XLOOKUP(OFFSET('Survey Data'!$D$2,A342,0),Key!$D$2:$D$4,Key!$E$2:$E$4,"")</f>
        <v/>
      </c>
      <c r="E342" s="4" t="str">
        <f ca="1">_xlfn.XLOOKUP(OFFSET('Survey Data'!$E$2,A342,0),Key!$D$2:$D$4,Key!$E$2:$E$4,"")</f>
        <v/>
      </c>
      <c r="F342" s="4">
        <f ca="1">OFFSET('Survey Data'!$F$2,A342,0)</f>
        <v>0</v>
      </c>
      <c r="G342" s="4" t="str">
        <f ca="1">_xlfn.XLOOKUP(OFFSET('Survey Data'!$G$2,A342,0),Key!$G$2:$G$3,Key!$H$2:$H$3,"")</f>
        <v/>
      </c>
      <c r="I342">
        <f t="shared" ca="1" si="30"/>
        <v>0</v>
      </c>
      <c r="J342">
        <f t="shared" ca="1" si="31"/>
        <v>0</v>
      </c>
      <c r="K342">
        <f t="shared" ca="1" si="33"/>
        <v>1</v>
      </c>
      <c r="L342" t="b">
        <f t="shared" ca="1" si="34"/>
        <v>1</v>
      </c>
      <c r="M342" t="str">
        <f t="shared" ca="1" si="32"/>
        <v/>
      </c>
      <c r="N342" t="str">
        <f ca="1">IF(L342,"",VLOOKUP(I342,'P NH|Score'!$A$2:$G$8,2,FALSE))</f>
        <v/>
      </c>
      <c r="O342" t="str">
        <f ca="1">IF(L342,"",VLOOKUP(J342,'Survival Rates'!$A$4:$E$123,K342+4)*N342)</f>
        <v/>
      </c>
    </row>
    <row r="343" spans="1:15" x14ac:dyDescent="0.3">
      <c r="A343">
        <f t="shared" si="35"/>
        <v>341</v>
      </c>
      <c r="B343" s="4" t="str">
        <f ca="1">_xlfn.XLOOKUP(OFFSET('Survey Data'!$B$2,A343,0),Key!A$2:A$5,Key!B$2:B$5,"")</f>
        <v/>
      </c>
      <c r="C343" s="4" t="str">
        <f ca="1">_xlfn.XLOOKUP(OFFSET('Survey Data'!$C$2,A343,0),Key!$D$2:$D$4,Key!$E$2:$E$4,"")</f>
        <v/>
      </c>
      <c r="D343" s="4" t="str">
        <f ca="1">_xlfn.XLOOKUP(OFFSET('Survey Data'!$D$2,A343,0),Key!$D$2:$D$4,Key!$E$2:$E$4,"")</f>
        <v/>
      </c>
      <c r="E343" s="4" t="str">
        <f ca="1">_xlfn.XLOOKUP(OFFSET('Survey Data'!$E$2,A343,0),Key!$D$2:$D$4,Key!$E$2:$E$4,"")</f>
        <v/>
      </c>
      <c r="F343" s="4">
        <f ca="1">OFFSET('Survey Data'!$F$2,A343,0)</f>
        <v>0</v>
      </c>
      <c r="G343" s="4" t="str">
        <f ca="1">_xlfn.XLOOKUP(OFFSET('Survey Data'!$G$2,A343,0),Key!$G$2:$G$3,Key!$H$2:$H$3,"")</f>
        <v/>
      </c>
      <c r="I343">
        <f t="shared" ca="1" si="30"/>
        <v>0</v>
      </c>
      <c r="J343">
        <f t="shared" ca="1" si="31"/>
        <v>0</v>
      </c>
      <c r="K343">
        <f t="shared" ca="1" si="33"/>
        <v>1</v>
      </c>
      <c r="L343" t="b">
        <f t="shared" ca="1" si="34"/>
        <v>1</v>
      </c>
      <c r="M343" t="str">
        <f t="shared" ca="1" si="32"/>
        <v/>
      </c>
      <c r="N343" t="str">
        <f ca="1">IF(L343,"",VLOOKUP(I343,'P NH|Score'!$A$2:$G$8,2,FALSE))</f>
        <v/>
      </c>
      <c r="O343" t="str">
        <f ca="1">IF(L343,"",VLOOKUP(J343,'Survival Rates'!$A$4:$E$123,K343+4)*N343)</f>
        <v/>
      </c>
    </row>
    <row r="344" spans="1:15" x14ac:dyDescent="0.3">
      <c r="A344">
        <f t="shared" si="35"/>
        <v>342</v>
      </c>
      <c r="B344" s="4" t="str">
        <f ca="1">_xlfn.XLOOKUP(OFFSET('Survey Data'!$B$2,A344,0),Key!A$2:A$5,Key!B$2:B$5,"")</f>
        <v/>
      </c>
      <c r="C344" s="4" t="str">
        <f ca="1">_xlfn.XLOOKUP(OFFSET('Survey Data'!$C$2,A344,0),Key!$D$2:$D$4,Key!$E$2:$E$4,"")</f>
        <v/>
      </c>
      <c r="D344" s="4" t="str">
        <f ca="1">_xlfn.XLOOKUP(OFFSET('Survey Data'!$D$2,A344,0),Key!$D$2:$D$4,Key!$E$2:$E$4,"")</f>
        <v/>
      </c>
      <c r="E344" s="4" t="str">
        <f ca="1">_xlfn.XLOOKUP(OFFSET('Survey Data'!$E$2,A344,0),Key!$D$2:$D$4,Key!$E$2:$E$4,"")</f>
        <v/>
      </c>
      <c r="F344" s="4">
        <f ca="1">OFFSET('Survey Data'!$F$2,A344,0)</f>
        <v>0</v>
      </c>
      <c r="G344" s="4" t="str">
        <f ca="1">_xlfn.XLOOKUP(OFFSET('Survey Data'!$G$2,A344,0),Key!$G$2:$G$3,Key!$H$2:$H$3,"")</f>
        <v/>
      </c>
      <c r="I344">
        <f t="shared" ca="1" si="30"/>
        <v>0</v>
      </c>
      <c r="J344">
        <f t="shared" ca="1" si="31"/>
        <v>0</v>
      </c>
      <c r="K344">
        <f t="shared" ca="1" si="33"/>
        <v>1</v>
      </c>
      <c r="L344" t="b">
        <f t="shared" ca="1" si="34"/>
        <v>1</v>
      </c>
      <c r="M344" t="str">
        <f t="shared" ca="1" si="32"/>
        <v/>
      </c>
      <c r="N344" t="str">
        <f ca="1">IF(L344,"",VLOOKUP(I344,'P NH|Score'!$A$2:$G$8,2,FALSE))</f>
        <v/>
      </c>
      <c r="O344" t="str">
        <f ca="1">IF(L344,"",VLOOKUP(J344,'Survival Rates'!$A$4:$E$123,K344+4)*N344)</f>
        <v/>
      </c>
    </row>
    <row r="345" spans="1:15" x14ac:dyDescent="0.3">
      <c r="A345">
        <f t="shared" si="35"/>
        <v>343</v>
      </c>
      <c r="B345" s="4" t="str">
        <f ca="1">_xlfn.XLOOKUP(OFFSET('Survey Data'!$B$2,A345,0),Key!A$2:A$5,Key!B$2:B$5,"")</f>
        <v/>
      </c>
      <c r="C345" s="4" t="str">
        <f ca="1">_xlfn.XLOOKUP(OFFSET('Survey Data'!$C$2,A345,0),Key!$D$2:$D$4,Key!$E$2:$E$4,"")</f>
        <v/>
      </c>
      <c r="D345" s="4" t="str">
        <f ca="1">_xlfn.XLOOKUP(OFFSET('Survey Data'!$D$2,A345,0),Key!$D$2:$D$4,Key!$E$2:$E$4,"")</f>
        <v/>
      </c>
      <c r="E345" s="4" t="str">
        <f ca="1">_xlfn.XLOOKUP(OFFSET('Survey Data'!$E$2,A345,0),Key!$D$2:$D$4,Key!$E$2:$E$4,"")</f>
        <v/>
      </c>
      <c r="F345" s="4">
        <f ca="1">OFFSET('Survey Data'!$F$2,A345,0)</f>
        <v>0</v>
      </c>
      <c r="G345" s="4" t="str">
        <f ca="1">_xlfn.XLOOKUP(OFFSET('Survey Data'!$G$2,A345,0),Key!$G$2:$G$3,Key!$H$2:$H$3,"")</f>
        <v/>
      </c>
      <c r="I345">
        <f t="shared" ca="1" si="30"/>
        <v>0</v>
      </c>
      <c r="J345">
        <f t="shared" ca="1" si="31"/>
        <v>0</v>
      </c>
      <c r="K345">
        <f t="shared" ca="1" si="33"/>
        <v>1</v>
      </c>
      <c r="L345" t="b">
        <f t="shared" ca="1" si="34"/>
        <v>1</v>
      </c>
      <c r="M345" t="str">
        <f t="shared" ca="1" si="32"/>
        <v/>
      </c>
      <c r="N345" t="str">
        <f ca="1">IF(L345,"",VLOOKUP(I345,'P NH|Score'!$A$2:$G$8,2,FALSE))</f>
        <v/>
      </c>
      <c r="O345" t="str">
        <f ca="1">IF(L345,"",VLOOKUP(J345,'Survival Rates'!$A$4:$E$123,K345+4)*N345)</f>
        <v/>
      </c>
    </row>
    <row r="346" spans="1:15" x14ac:dyDescent="0.3">
      <c r="A346">
        <f t="shared" si="35"/>
        <v>344</v>
      </c>
      <c r="B346" s="4" t="str">
        <f ca="1">_xlfn.XLOOKUP(OFFSET('Survey Data'!$B$2,A346,0),Key!A$2:A$5,Key!B$2:B$5,"")</f>
        <v/>
      </c>
      <c r="C346" s="4" t="str">
        <f ca="1">_xlfn.XLOOKUP(OFFSET('Survey Data'!$C$2,A346,0),Key!$D$2:$D$4,Key!$E$2:$E$4,"")</f>
        <v/>
      </c>
      <c r="D346" s="4" t="str">
        <f ca="1">_xlfn.XLOOKUP(OFFSET('Survey Data'!$D$2,A346,0),Key!$D$2:$D$4,Key!$E$2:$E$4,"")</f>
        <v/>
      </c>
      <c r="E346" s="4" t="str">
        <f ca="1">_xlfn.XLOOKUP(OFFSET('Survey Data'!$E$2,A346,0),Key!$D$2:$D$4,Key!$E$2:$E$4,"")</f>
        <v/>
      </c>
      <c r="F346" s="4">
        <f ca="1">OFFSET('Survey Data'!$F$2,A346,0)</f>
        <v>0</v>
      </c>
      <c r="G346" s="4" t="str">
        <f ca="1">_xlfn.XLOOKUP(OFFSET('Survey Data'!$G$2,A346,0),Key!$G$2:$G$3,Key!$H$2:$H$3,"")</f>
        <v/>
      </c>
      <c r="I346">
        <f t="shared" ca="1" si="30"/>
        <v>0</v>
      </c>
      <c r="J346">
        <f t="shared" ca="1" si="31"/>
        <v>0</v>
      </c>
      <c r="K346">
        <f t="shared" ca="1" si="33"/>
        <v>1</v>
      </c>
      <c r="L346" t="b">
        <f t="shared" ca="1" si="34"/>
        <v>1</v>
      </c>
      <c r="M346" t="str">
        <f t="shared" ca="1" si="32"/>
        <v/>
      </c>
      <c r="N346" t="str">
        <f ca="1">IF(L346,"",VLOOKUP(I346,'P NH|Score'!$A$2:$G$8,2,FALSE))</f>
        <v/>
      </c>
      <c r="O346" t="str">
        <f ca="1">IF(L346,"",VLOOKUP(J346,'Survival Rates'!$A$4:$E$123,K346+4)*N346)</f>
        <v/>
      </c>
    </row>
    <row r="347" spans="1:15" x14ac:dyDescent="0.3">
      <c r="A347">
        <f t="shared" si="35"/>
        <v>345</v>
      </c>
      <c r="B347" s="4" t="str">
        <f ca="1">_xlfn.XLOOKUP(OFFSET('Survey Data'!$B$2,A347,0),Key!A$2:A$5,Key!B$2:B$5,"")</f>
        <v/>
      </c>
      <c r="C347" s="4" t="str">
        <f ca="1">_xlfn.XLOOKUP(OFFSET('Survey Data'!$C$2,A347,0),Key!$D$2:$D$4,Key!$E$2:$E$4,"")</f>
        <v/>
      </c>
      <c r="D347" s="4" t="str">
        <f ca="1">_xlfn.XLOOKUP(OFFSET('Survey Data'!$D$2,A347,0),Key!$D$2:$D$4,Key!$E$2:$E$4,"")</f>
        <v/>
      </c>
      <c r="E347" s="4" t="str">
        <f ca="1">_xlfn.XLOOKUP(OFFSET('Survey Data'!$E$2,A347,0),Key!$D$2:$D$4,Key!$E$2:$E$4,"")</f>
        <v/>
      </c>
      <c r="F347" s="4">
        <f ca="1">OFFSET('Survey Data'!$F$2,A347,0)</f>
        <v>0</v>
      </c>
      <c r="G347" s="4" t="str">
        <f ca="1">_xlfn.XLOOKUP(OFFSET('Survey Data'!$G$2,A347,0),Key!$G$2:$G$3,Key!$H$2:$H$3,"")</f>
        <v/>
      </c>
      <c r="I347">
        <f t="shared" ca="1" si="30"/>
        <v>0</v>
      </c>
      <c r="J347">
        <f t="shared" ca="1" si="31"/>
        <v>0</v>
      </c>
      <c r="K347">
        <f t="shared" ca="1" si="33"/>
        <v>1</v>
      </c>
      <c r="L347" t="b">
        <f t="shared" ca="1" si="34"/>
        <v>1</v>
      </c>
      <c r="M347" t="str">
        <f t="shared" ca="1" si="32"/>
        <v/>
      </c>
      <c r="N347" t="str">
        <f ca="1">IF(L347,"",VLOOKUP(I347,'P NH|Score'!$A$2:$G$8,2,FALSE))</f>
        <v/>
      </c>
      <c r="O347" t="str">
        <f ca="1">IF(L347,"",VLOOKUP(J347,'Survival Rates'!$A$4:$E$123,K347+4)*N347)</f>
        <v/>
      </c>
    </row>
    <row r="348" spans="1:15" x14ac:dyDescent="0.3">
      <c r="A348">
        <f t="shared" si="35"/>
        <v>346</v>
      </c>
      <c r="B348" s="4" t="str">
        <f ca="1">_xlfn.XLOOKUP(OFFSET('Survey Data'!$B$2,A348,0),Key!A$2:A$5,Key!B$2:B$5,"")</f>
        <v/>
      </c>
      <c r="C348" s="4" t="str">
        <f ca="1">_xlfn.XLOOKUP(OFFSET('Survey Data'!$C$2,A348,0),Key!$D$2:$D$4,Key!$E$2:$E$4,"")</f>
        <v/>
      </c>
      <c r="D348" s="4" t="str">
        <f ca="1">_xlfn.XLOOKUP(OFFSET('Survey Data'!$D$2,A348,0),Key!$D$2:$D$4,Key!$E$2:$E$4,"")</f>
        <v/>
      </c>
      <c r="E348" s="4" t="str">
        <f ca="1">_xlfn.XLOOKUP(OFFSET('Survey Data'!$E$2,A348,0),Key!$D$2:$D$4,Key!$E$2:$E$4,"")</f>
        <v/>
      </c>
      <c r="F348" s="4">
        <f ca="1">OFFSET('Survey Data'!$F$2,A348,0)</f>
        <v>0</v>
      </c>
      <c r="G348" s="4" t="str">
        <f ca="1">_xlfn.XLOOKUP(OFFSET('Survey Data'!$G$2,A348,0),Key!$G$2:$G$3,Key!$H$2:$H$3,"")</f>
        <v/>
      </c>
      <c r="I348">
        <f t="shared" ca="1" si="30"/>
        <v>0</v>
      </c>
      <c r="J348">
        <f t="shared" ca="1" si="31"/>
        <v>0</v>
      </c>
      <c r="K348">
        <f t="shared" ca="1" si="33"/>
        <v>1</v>
      </c>
      <c r="L348" t="b">
        <f t="shared" ca="1" si="34"/>
        <v>1</v>
      </c>
      <c r="M348" t="str">
        <f t="shared" ca="1" si="32"/>
        <v/>
      </c>
      <c r="N348" t="str">
        <f ca="1">IF(L348,"",VLOOKUP(I348,'P NH|Score'!$A$2:$G$8,2,FALSE))</f>
        <v/>
      </c>
      <c r="O348" t="str">
        <f ca="1">IF(L348,"",VLOOKUP(J348,'Survival Rates'!$A$4:$E$123,K348+4)*N348)</f>
        <v/>
      </c>
    </row>
    <row r="349" spans="1:15" x14ac:dyDescent="0.3">
      <c r="A349">
        <f t="shared" si="35"/>
        <v>347</v>
      </c>
      <c r="B349" s="4" t="str">
        <f ca="1">_xlfn.XLOOKUP(OFFSET('Survey Data'!$B$2,A349,0),Key!A$2:A$5,Key!B$2:B$5,"")</f>
        <v/>
      </c>
      <c r="C349" s="4" t="str">
        <f ca="1">_xlfn.XLOOKUP(OFFSET('Survey Data'!$C$2,A349,0),Key!$D$2:$D$4,Key!$E$2:$E$4,"")</f>
        <v/>
      </c>
      <c r="D349" s="4" t="str">
        <f ca="1">_xlfn.XLOOKUP(OFFSET('Survey Data'!$D$2,A349,0),Key!$D$2:$D$4,Key!$E$2:$E$4,"")</f>
        <v/>
      </c>
      <c r="E349" s="4" t="str">
        <f ca="1">_xlfn.XLOOKUP(OFFSET('Survey Data'!$E$2,A349,0),Key!$D$2:$D$4,Key!$E$2:$E$4,"")</f>
        <v/>
      </c>
      <c r="F349" s="4">
        <f ca="1">OFFSET('Survey Data'!$F$2,A349,0)</f>
        <v>0</v>
      </c>
      <c r="G349" s="4" t="str">
        <f ca="1">_xlfn.XLOOKUP(OFFSET('Survey Data'!$G$2,A349,0),Key!$G$2:$G$3,Key!$H$2:$H$3,"")</f>
        <v/>
      </c>
      <c r="I349">
        <f t="shared" ca="1" si="30"/>
        <v>0</v>
      </c>
      <c r="J349">
        <f t="shared" ca="1" si="31"/>
        <v>0</v>
      </c>
      <c r="K349">
        <f t="shared" ca="1" si="33"/>
        <v>1</v>
      </c>
      <c r="L349" t="b">
        <f t="shared" ca="1" si="34"/>
        <v>1</v>
      </c>
      <c r="M349" t="str">
        <f t="shared" ca="1" si="32"/>
        <v/>
      </c>
      <c r="N349" t="str">
        <f ca="1">IF(L349,"",VLOOKUP(I349,'P NH|Score'!$A$2:$G$8,2,FALSE))</f>
        <v/>
      </c>
      <c r="O349" t="str">
        <f ca="1">IF(L349,"",VLOOKUP(J349,'Survival Rates'!$A$4:$E$123,K349+4)*N349)</f>
        <v/>
      </c>
    </row>
    <row r="350" spans="1:15" x14ac:dyDescent="0.3">
      <c r="A350">
        <f t="shared" si="35"/>
        <v>348</v>
      </c>
      <c r="B350" s="4" t="str">
        <f ca="1">_xlfn.XLOOKUP(OFFSET('Survey Data'!$B$2,A350,0),Key!A$2:A$5,Key!B$2:B$5,"")</f>
        <v/>
      </c>
      <c r="C350" s="4" t="str">
        <f ca="1">_xlfn.XLOOKUP(OFFSET('Survey Data'!$C$2,A350,0),Key!$D$2:$D$4,Key!$E$2:$E$4,"")</f>
        <v/>
      </c>
      <c r="D350" s="4" t="str">
        <f ca="1">_xlfn.XLOOKUP(OFFSET('Survey Data'!$D$2,A350,0),Key!$D$2:$D$4,Key!$E$2:$E$4,"")</f>
        <v/>
      </c>
      <c r="E350" s="4" t="str">
        <f ca="1">_xlfn.XLOOKUP(OFFSET('Survey Data'!$E$2,A350,0),Key!$D$2:$D$4,Key!$E$2:$E$4,"")</f>
        <v/>
      </c>
      <c r="F350" s="4">
        <f ca="1">OFFSET('Survey Data'!$F$2,A350,0)</f>
        <v>0</v>
      </c>
      <c r="G350" s="4" t="str">
        <f ca="1">_xlfn.XLOOKUP(OFFSET('Survey Data'!$G$2,A350,0),Key!$G$2:$G$3,Key!$H$2:$H$3,"")</f>
        <v/>
      </c>
      <c r="I350">
        <f t="shared" ca="1" si="30"/>
        <v>0</v>
      </c>
      <c r="J350">
        <f t="shared" ca="1" si="31"/>
        <v>0</v>
      </c>
      <c r="K350">
        <f t="shared" ca="1" si="33"/>
        <v>1</v>
      </c>
      <c r="L350" t="b">
        <f t="shared" ca="1" si="34"/>
        <v>1</v>
      </c>
      <c r="M350" t="str">
        <f t="shared" ca="1" si="32"/>
        <v/>
      </c>
      <c r="N350" t="str">
        <f ca="1">IF(L350,"",VLOOKUP(I350,'P NH|Score'!$A$2:$G$8,2,FALSE))</f>
        <v/>
      </c>
      <c r="O350" t="str">
        <f ca="1">IF(L350,"",VLOOKUP(J350,'Survival Rates'!$A$4:$E$123,K350+4)*N350)</f>
        <v/>
      </c>
    </row>
    <row r="351" spans="1:15" x14ac:dyDescent="0.3">
      <c r="A351">
        <f t="shared" si="35"/>
        <v>349</v>
      </c>
      <c r="B351" s="4" t="str">
        <f ca="1">_xlfn.XLOOKUP(OFFSET('Survey Data'!$B$2,A351,0),Key!A$2:A$5,Key!B$2:B$5,"")</f>
        <v/>
      </c>
      <c r="C351" s="4" t="str">
        <f ca="1">_xlfn.XLOOKUP(OFFSET('Survey Data'!$C$2,A351,0),Key!$D$2:$D$4,Key!$E$2:$E$4,"")</f>
        <v/>
      </c>
      <c r="D351" s="4" t="str">
        <f ca="1">_xlfn.XLOOKUP(OFFSET('Survey Data'!$D$2,A351,0),Key!$D$2:$D$4,Key!$E$2:$E$4,"")</f>
        <v/>
      </c>
      <c r="E351" s="4" t="str">
        <f ca="1">_xlfn.XLOOKUP(OFFSET('Survey Data'!$E$2,A351,0),Key!$D$2:$D$4,Key!$E$2:$E$4,"")</f>
        <v/>
      </c>
      <c r="F351" s="4">
        <f ca="1">OFFSET('Survey Data'!$F$2,A351,0)</f>
        <v>0</v>
      </c>
      <c r="G351" s="4" t="str">
        <f ca="1">_xlfn.XLOOKUP(OFFSET('Survey Data'!$G$2,A351,0),Key!$G$2:$G$3,Key!$H$2:$H$3,"")</f>
        <v/>
      </c>
      <c r="I351">
        <f t="shared" ca="1" si="30"/>
        <v>0</v>
      </c>
      <c r="J351">
        <f t="shared" ca="1" si="31"/>
        <v>0</v>
      </c>
      <c r="K351">
        <f t="shared" ca="1" si="33"/>
        <v>1</v>
      </c>
      <c r="L351" t="b">
        <f t="shared" ca="1" si="34"/>
        <v>1</v>
      </c>
      <c r="M351" t="str">
        <f t="shared" ca="1" si="32"/>
        <v/>
      </c>
      <c r="N351" t="str">
        <f ca="1">IF(L351,"",VLOOKUP(I351,'P NH|Score'!$A$2:$G$8,2,FALSE))</f>
        <v/>
      </c>
      <c r="O351" t="str">
        <f ca="1">IF(L351,"",VLOOKUP(J351,'Survival Rates'!$A$4:$E$123,K351+4)*N351)</f>
        <v/>
      </c>
    </row>
    <row r="352" spans="1:15" x14ac:dyDescent="0.3">
      <c r="A352">
        <f t="shared" si="35"/>
        <v>350</v>
      </c>
      <c r="B352" s="4" t="str">
        <f ca="1">_xlfn.XLOOKUP(OFFSET('Survey Data'!$B$2,A352,0),Key!A$2:A$5,Key!B$2:B$5,"")</f>
        <v/>
      </c>
      <c r="C352" s="4" t="str">
        <f ca="1">_xlfn.XLOOKUP(OFFSET('Survey Data'!$C$2,A352,0),Key!$D$2:$D$4,Key!$E$2:$E$4,"")</f>
        <v/>
      </c>
      <c r="D352" s="4" t="str">
        <f ca="1">_xlfn.XLOOKUP(OFFSET('Survey Data'!$D$2,A352,0),Key!$D$2:$D$4,Key!$E$2:$E$4,"")</f>
        <v/>
      </c>
      <c r="E352" s="4" t="str">
        <f ca="1">_xlfn.XLOOKUP(OFFSET('Survey Data'!$E$2,A352,0),Key!$D$2:$D$4,Key!$E$2:$E$4,"")</f>
        <v/>
      </c>
      <c r="F352" s="4">
        <f ca="1">OFFSET('Survey Data'!$F$2,A352,0)</f>
        <v>0</v>
      </c>
      <c r="G352" s="4" t="str">
        <f ca="1">_xlfn.XLOOKUP(OFFSET('Survey Data'!$G$2,A352,0),Key!$G$2:$G$3,Key!$H$2:$H$3,"")</f>
        <v/>
      </c>
      <c r="I352">
        <f t="shared" ca="1" si="30"/>
        <v>0</v>
      </c>
      <c r="J352">
        <f t="shared" ca="1" si="31"/>
        <v>0</v>
      </c>
      <c r="K352">
        <f t="shared" ca="1" si="33"/>
        <v>1</v>
      </c>
      <c r="L352" t="b">
        <f t="shared" ca="1" si="34"/>
        <v>1</v>
      </c>
      <c r="M352" t="str">
        <f t="shared" ca="1" si="32"/>
        <v/>
      </c>
      <c r="N352" t="str">
        <f ca="1">IF(L352,"",VLOOKUP(I352,'P NH|Score'!$A$2:$G$8,2,FALSE))</f>
        <v/>
      </c>
      <c r="O352" t="str">
        <f ca="1">IF(L352,"",VLOOKUP(J352,'Survival Rates'!$A$4:$E$123,K352+4)*N352)</f>
        <v/>
      </c>
    </row>
    <row r="353" spans="1:15" x14ac:dyDescent="0.3">
      <c r="A353">
        <f t="shared" si="35"/>
        <v>351</v>
      </c>
      <c r="B353" s="4" t="str">
        <f ca="1">_xlfn.XLOOKUP(OFFSET('Survey Data'!$B$2,A353,0),Key!A$2:A$5,Key!B$2:B$5,"")</f>
        <v/>
      </c>
      <c r="C353" s="4" t="str">
        <f ca="1">_xlfn.XLOOKUP(OFFSET('Survey Data'!$C$2,A353,0),Key!$D$2:$D$4,Key!$E$2:$E$4,"")</f>
        <v/>
      </c>
      <c r="D353" s="4" t="str">
        <f ca="1">_xlfn.XLOOKUP(OFFSET('Survey Data'!$D$2,A353,0),Key!$D$2:$D$4,Key!$E$2:$E$4,"")</f>
        <v/>
      </c>
      <c r="E353" s="4" t="str">
        <f ca="1">_xlfn.XLOOKUP(OFFSET('Survey Data'!$E$2,A353,0),Key!$D$2:$D$4,Key!$E$2:$E$4,"")</f>
        <v/>
      </c>
      <c r="F353" s="4">
        <f ca="1">OFFSET('Survey Data'!$F$2,A353,0)</f>
        <v>0</v>
      </c>
      <c r="G353" s="4" t="str">
        <f ca="1">_xlfn.XLOOKUP(OFFSET('Survey Data'!$G$2,A353,0),Key!$G$2:$G$3,Key!$H$2:$H$3,"")</f>
        <v/>
      </c>
      <c r="I353">
        <f t="shared" ca="1" si="30"/>
        <v>0</v>
      </c>
      <c r="J353">
        <f t="shared" ca="1" si="31"/>
        <v>0</v>
      </c>
      <c r="K353">
        <f t="shared" ca="1" si="33"/>
        <v>1</v>
      </c>
      <c r="L353" t="b">
        <f t="shared" ca="1" si="34"/>
        <v>1</v>
      </c>
      <c r="M353" t="str">
        <f t="shared" ca="1" si="32"/>
        <v/>
      </c>
      <c r="N353" t="str">
        <f ca="1">IF(L353,"",VLOOKUP(I353,'P NH|Score'!$A$2:$G$8,2,FALSE))</f>
        <v/>
      </c>
      <c r="O353" t="str">
        <f ca="1">IF(L353,"",VLOOKUP(J353,'Survival Rates'!$A$4:$E$123,K353+4)*N353)</f>
        <v/>
      </c>
    </row>
    <row r="354" spans="1:15" x14ac:dyDescent="0.3">
      <c r="A354">
        <f t="shared" si="35"/>
        <v>352</v>
      </c>
      <c r="B354" s="4" t="str">
        <f ca="1">_xlfn.XLOOKUP(OFFSET('Survey Data'!$B$2,A354,0),Key!A$2:A$5,Key!B$2:B$5,"")</f>
        <v/>
      </c>
      <c r="C354" s="4" t="str">
        <f ca="1">_xlfn.XLOOKUP(OFFSET('Survey Data'!$C$2,A354,0),Key!$D$2:$D$4,Key!$E$2:$E$4,"")</f>
        <v/>
      </c>
      <c r="D354" s="4" t="str">
        <f ca="1">_xlfn.XLOOKUP(OFFSET('Survey Data'!$D$2,A354,0),Key!$D$2:$D$4,Key!$E$2:$E$4,"")</f>
        <v/>
      </c>
      <c r="E354" s="4" t="str">
        <f ca="1">_xlfn.XLOOKUP(OFFSET('Survey Data'!$E$2,A354,0),Key!$D$2:$D$4,Key!$E$2:$E$4,"")</f>
        <v/>
      </c>
      <c r="F354" s="4">
        <f ca="1">OFFSET('Survey Data'!$F$2,A354,0)</f>
        <v>0</v>
      </c>
      <c r="G354" s="4" t="str">
        <f ca="1">_xlfn.XLOOKUP(OFFSET('Survey Data'!$G$2,A354,0),Key!$G$2:$G$3,Key!$H$2:$H$3,"")</f>
        <v/>
      </c>
      <c r="I354">
        <f t="shared" ca="1" si="30"/>
        <v>0</v>
      </c>
      <c r="J354">
        <f t="shared" ca="1" si="31"/>
        <v>0</v>
      </c>
      <c r="K354">
        <f t="shared" ca="1" si="33"/>
        <v>1</v>
      </c>
      <c r="L354" t="b">
        <f t="shared" ca="1" si="34"/>
        <v>1</v>
      </c>
      <c r="M354" t="str">
        <f t="shared" ca="1" si="32"/>
        <v/>
      </c>
      <c r="N354" t="str">
        <f ca="1">IF(L354,"",VLOOKUP(I354,'P NH|Score'!$A$2:$G$8,2,FALSE))</f>
        <v/>
      </c>
      <c r="O354" t="str">
        <f ca="1">IF(L354,"",VLOOKUP(J354,'Survival Rates'!$A$4:$E$123,K354+4)*N354)</f>
        <v/>
      </c>
    </row>
    <row r="355" spans="1:15" x14ac:dyDescent="0.3">
      <c r="A355">
        <f t="shared" si="35"/>
        <v>353</v>
      </c>
      <c r="B355" s="4" t="str">
        <f ca="1">_xlfn.XLOOKUP(OFFSET('Survey Data'!$B$2,A355,0),Key!A$2:A$5,Key!B$2:B$5,"")</f>
        <v/>
      </c>
      <c r="C355" s="4" t="str">
        <f ca="1">_xlfn.XLOOKUP(OFFSET('Survey Data'!$C$2,A355,0),Key!$D$2:$D$4,Key!$E$2:$E$4,"")</f>
        <v/>
      </c>
      <c r="D355" s="4" t="str">
        <f ca="1">_xlfn.XLOOKUP(OFFSET('Survey Data'!$D$2,A355,0),Key!$D$2:$D$4,Key!$E$2:$E$4,"")</f>
        <v/>
      </c>
      <c r="E355" s="4" t="str">
        <f ca="1">_xlfn.XLOOKUP(OFFSET('Survey Data'!$E$2,A355,0),Key!$D$2:$D$4,Key!$E$2:$E$4,"")</f>
        <v/>
      </c>
      <c r="F355" s="4">
        <f ca="1">OFFSET('Survey Data'!$F$2,A355,0)</f>
        <v>0</v>
      </c>
      <c r="G355" s="4" t="str">
        <f ca="1">_xlfn.XLOOKUP(OFFSET('Survey Data'!$G$2,A355,0),Key!$G$2:$G$3,Key!$H$2:$H$3,"")</f>
        <v/>
      </c>
      <c r="I355">
        <f t="shared" ca="1" si="30"/>
        <v>0</v>
      </c>
      <c r="J355">
        <f t="shared" ca="1" si="31"/>
        <v>0</v>
      </c>
      <c r="K355">
        <f t="shared" ca="1" si="33"/>
        <v>1</v>
      </c>
      <c r="L355" t="b">
        <f t="shared" ca="1" si="34"/>
        <v>1</v>
      </c>
      <c r="M355" t="str">
        <f t="shared" ca="1" si="32"/>
        <v/>
      </c>
      <c r="N355" t="str">
        <f ca="1">IF(L355,"",VLOOKUP(I355,'P NH|Score'!$A$2:$G$8,2,FALSE))</f>
        <v/>
      </c>
      <c r="O355" t="str">
        <f ca="1">IF(L355,"",VLOOKUP(J355,'Survival Rates'!$A$4:$E$123,K355+4)*N355)</f>
        <v/>
      </c>
    </row>
    <row r="356" spans="1:15" x14ac:dyDescent="0.3">
      <c r="A356">
        <f t="shared" si="35"/>
        <v>354</v>
      </c>
      <c r="B356" s="4" t="str">
        <f ca="1">_xlfn.XLOOKUP(OFFSET('Survey Data'!$B$2,A356,0),Key!A$2:A$5,Key!B$2:B$5,"")</f>
        <v/>
      </c>
      <c r="C356" s="4" t="str">
        <f ca="1">_xlfn.XLOOKUP(OFFSET('Survey Data'!$C$2,A356,0),Key!$D$2:$D$4,Key!$E$2:$E$4,"")</f>
        <v/>
      </c>
      <c r="D356" s="4" t="str">
        <f ca="1">_xlfn.XLOOKUP(OFFSET('Survey Data'!$D$2,A356,0),Key!$D$2:$D$4,Key!$E$2:$E$4,"")</f>
        <v/>
      </c>
      <c r="E356" s="4" t="str">
        <f ca="1">_xlfn.XLOOKUP(OFFSET('Survey Data'!$E$2,A356,0),Key!$D$2:$D$4,Key!$E$2:$E$4,"")</f>
        <v/>
      </c>
      <c r="F356" s="4">
        <f ca="1">OFFSET('Survey Data'!$F$2,A356,0)</f>
        <v>0</v>
      </c>
      <c r="G356" s="4" t="str">
        <f ca="1">_xlfn.XLOOKUP(OFFSET('Survey Data'!$G$2,A356,0),Key!$G$2:$G$3,Key!$H$2:$H$3,"")</f>
        <v/>
      </c>
      <c r="I356">
        <f t="shared" ca="1" si="30"/>
        <v>0</v>
      </c>
      <c r="J356">
        <f t="shared" ca="1" si="31"/>
        <v>0</v>
      </c>
      <c r="K356">
        <f t="shared" ca="1" si="33"/>
        <v>1</v>
      </c>
      <c r="L356" t="b">
        <f t="shared" ca="1" si="34"/>
        <v>1</v>
      </c>
      <c r="M356" t="str">
        <f t="shared" ca="1" si="32"/>
        <v/>
      </c>
      <c r="N356" t="str">
        <f ca="1">IF(L356,"",VLOOKUP(I356,'P NH|Score'!$A$2:$G$8,2,FALSE))</f>
        <v/>
      </c>
      <c r="O356" t="str">
        <f ca="1">IF(L356,"",VLOOKUP(J356,'Survival Rates'!$A$4:$E$123,K356+4)*N356)</f>
        <v/>
      </c>
    </row>
    <row r="357" spans="1:15" x14ac:dyDescent="0.3">
      <c r="A357">
        <f t="shared" si="35"/>
        <v>355</v>
      </c>
      <c r="B357" s="4" t="str">
        <f ca="1">_xlfn.XLOOKUP(OFFSET('Survey Data'!$B$2,A357,0),Key!A$2:A$5,Key!B$2:B$5,"")</f>
        <v/>
      </c>
      <c r="C357" s="4" t="str">
        <f ca="1">_xlfn.XLOOKUP(OFFSET('Survey Data'!$C$2,A357,0),Key!$D$2:$D$4,Key!$E$2:$E$4,"")</f>
        <v/>
      </c>
      <c r="D357" s="4" t="str">
        <f ca="1">_xlfn.XLOOKUP(OFFSET('Survey Data'!$D$2,A357,0),Key!$D$2:$D$4,Key!$E$2:$E$4,"")</f>
        <v/>
      </c>
      <c r="E357" s="4" t="str">
        <f ca="1">_xlfn.XLOOKUP(OFFSET('Survey Data'!$E$2,A357,0),Key!$D$2:$D$4,Key!$E$2:$E$4,"")</f>
        <v/>
      </c>
      <c r="F357" s="4">
        <f ca="1">OFFSET('Survey Data'!$F$2,A357,0)</f>
        <v>0</v>
      </c>
      <c r="G357" s="4" t="str">
        <f ca="1">_xlfn.XLOOKUP(OFFSET('Survey Data'!$G$2,A357,0),Key!$G$2:$G$3,Key!$H$2:$H$3,"")</f>
        <v/>
      </c>
      <c r="I357">
        <f t="shared" ca="1" si="30"/>
        <v>0</v>
      </c>
      <c r="J357">
        <f t="shared" ca="1" si="31"/>
        <v>0</v>
      </c>
      <c r="K357">
        <f t="shared" ca="1" si="33"/>
        <v>1</v>
      </c>
      <c r="L357" t="b">
        <f t="shared" ca="1" si="34"/>
        <v>1</v>
      </c>
      <c r="M357" t="str">
        <f t="shared" ca="1" si="32"/>
        <v/>
      </c>
      <c r="N357" t="str">
        <f ca="1">IF(L357,"",VLOOKUP(I357,'P NH|Score'!$A$2:$G$8,2,FALSE))</f>
        <v/>
      </c>
      <c r="O357" t="str">
        <f ca="1">IF(L357,"",VLOOKUP(J357,'Survival Rates'!$A$4:$E$123,K357+4)*N357)</f>
        <v/>
      </c>
    </row>
    <row r="358" spans="1:15" x14ac:dyDescent="0.3">
      <c r="A358">
        <f t="shared" si="35"/>
        <v>356</v>
      </c>
      <c r="B358" s="4" t="str">
        <f ca="1">_xlfn.XLOOKUP(OFFSET('Survey Data'!$B$2,A358,0),Key!A$2:A$5,Key!B$2:B$5,"")</f>
        <v/>
      </c>
      <c r="C358" s="4" t="str">
        <f ca="1">_xlfn.XLOOKUP(OFFSET('Survey Data'!$C$2,A358,0),Key!$D$2:$D$4,Key!$E$2:$E$4,"")</f>
        <v/>
      </c>
      <c r="D358" s="4" t="str">
        <f ca="1">_xlfn.XLOOKUP(OFFSET('Survey Data'!$D$2,A358,0),Key!$D$2:$D$4,Key!$E$2:$E$4,"")</f>
        <v/>
      </c>
      <c r="E358" s="4" t="str">
        <f ca="1">_xlfn.XLOOKUP(OFFSET('Survey Data'!$E$2,A358,0),Key!$D$2:$D$4,Key!$E$2:$E$4,"")</f>
        <v/>
      </c>
      <c r="F358" s="4">
        <f ca="1">OFFSET('Survey Data'!$F$2,A358,0)</f>
        <v>0</v>
      </c>
      <c r="G358" s="4" t="str">
        <f ca="1">_xlfn.XLOOKUP(OFFSET('Survey Data'!$G$2,A358,0),Key!$G$2:$G$3,Key!$H$2:$H$3,"")</f>
        <v/>
      </c>
      <c r="I358">
        <f t="shared" ca="1" si="30"/>
        <v>0</v>
      </c>
      <c r="J358">
        <f t="shared" ca="1" si="31"/>
        <v>0</v>
      </c>
      <c r="K358">
        <f t="shared" ca="1" si="33"/>
        <v>1</v>
      </c>
      <c r="L358" t="b">
        <f t="shared" ca="1" si="34"/>
        <v>1</v>
      </c>
      <c r="M358" t="str">
        <f t="shared" ca="1" si="32"/>
        <v/>
      </c>
      <c r="N358" t="str">
        <f ca="1">IF(L358,"",VLOOKUP(I358,'P NH|Score'!$A$2:$G$8,2,FALSE))</f>
        <v/>
      </c>
      <c r="O358" t="str">
        <f ca="1">IF(L358,"",VLOOKUP(J358,'Survival Rates'!$A$4:$E$123,K358+4)*N358)</f>
        <v/>
      </c>
    </row>
    <row r="359" spans="1:15" x14ac:dyDescent="0.3">
      <c r="A359">
        <f t="shared" si="35"/>
        <v>357</v>
      </c>
      <c r="B359" s="4" t="str">
        <f ca="1">_xlfn.XLOOKUP(OFFSET('Survey Data'!$B$2,A359,0),Key!A$2:A$5,Key!B$2:B$5,"")</f>
        <v/>
      </c>
      <c r="C359" s="4" t="str">
        <f ca="1">_xlfn.XLOOKUP(OFFSET('Survey Data'!$C$2,A359,0),Key!$D$2:$D$4,Key!$E$2:$E$4,"")</f>
        <v/>
      </c>
      <c r="D359" s="4" t="str">
        <f ca="1">_xlfn.XLOOKUP(OFFSET('Survey Data'!$D$2,A359,0),Key!$D$2:$D$4,Key!$E$2:$E$4,"")</f>
        <v/>
      </c>
      <c r="E359" s="4" t="str">
        <f ca="1">_xlfn.XLOOKUP(OFFSET('Survey Data'!$E$2,A359,0),Key!$D$2:$D$4,Key!$E$2:$E$4,"")</f>
        <v/>
      </c>
      <c r="F359" s="4">
        <f ca="1">OFFSET('Survey Data'!$F$2,A359,0)</f>
        <v>0</v>
      </c>
      <c r="G359" s="4" t="str">
        <f ca="1">_xlfn.XLOOKUP(OFFSET('Survey Data'!$G$2,A359,0),Key!$G$2:$G$3,Key!$H$2:$H$3,"")</f>
        <v/>
      </c>
      <c r="I359">
        <f t="shared" ca="1" si="30"/>
        <v>0</v>
      </c>
      <c r="J359">
        <f t="shared" ca="1" si="31"/>
        <v>0</v>
      </c>
      <c r="K359">
        <f t="shared" ca="1" si="33"/>
        <v>1</v>
      </c>
      <c r="L359" t="b">
        <f t="shared" ca="1" si="34"/>
        <v>1</v>
      </c>
      <c r="M359" t="str">
        <f t="shared" ca="1" si="32"/>
        <v/>
      </c>
      <c r="N359" t="str">
        <f ca="1">IF(L359,"",VLOOKUP(I359,'P NH|Score'!$A$2:$G$8,2,FALSE))</f>
        <v/>
      </c>
      <c r="O359" t="str">
        <f ca="1">IF(L359,"",VLOOKUP(J359,'Survival Rates'!$A$4:$E$123,K359+4)*N359)</f>
        <v/>
      </c>
    </row>
    <row r="360" spans="1:15" x14ac:dyDescent="0.3">
      <c r="A360">
        <f t="shared" si="35"/>
        <v>358</v>
      </c>
      <c r="B360" s="4" t="str">
        <f ca="1">_xlfn.XLOOKUP(OFFSET('Survey Data'!$B$2,A360,0),Key!A$2:A$5,Key!B$2:B$5,"")</f>
        <v/>
      </c>
      <c r="C360" s="4" t="str">
        <f ca="1">_xlfn.XLOOKUP(OFFSET('Survey Data'!$C$2,A360,0),Key!$D$2:$D$4,Key!$E$2:$E$4,"")</f>
        <v/>
      </c>
      <c r="D360" s="4" t="str">
        <f ca="1">_xlfn.XLOOKUP(OFFSET('Survey Data'!$D$2,A360,0),Key!$D$2:$D$4,Key!$E$2:$E$4,"")</f>
        <v/>
      </c>
      <c r="E360" s="4" t="str">
        <f ca="1">_xlfn.XLOOKUP(OFFSET('Survey Data'!$E$2,A360,0),Key!$D$2:$D$4,Key!$E$2:$E$4,"")</f>
        <v/>
      </c>
      <c r="F360" s="4">
        <f ca="1">OFFSET('Survey Data'!$F$2,A360,0)</f>
        <v>0</v>
      </c>
      <c r="G360" s="4" t="str">
        <f ca="1">_xlfn.XLOOKUP(OFFSET('Survey Data'!$G$2,A360,0),Key!$G$2:$G$3,Key!$H$2:$H$3,"")</f>
        <v/>
      </c>
      <c r="I360">
        <f t="shared" ca="1" si="30"/>
        <v>0</v>
      </c>
      <c r="J360">
        <f t="shared" ca="1" si="31"/>
        <v>0</v>
      </c>
      <c r="K360">
        <f t="shared" ca="1" si="33"/>
        <v>1</v>
      </c>
      <c r="L360" t="b">
        <f t="shared" ca="1" si="34"/>
        <v>1</v>
      </c>
      <c r="M360" t="str">
        <f t="shared" ca="1" si="32"/>
        <v/>
      </c>
      <c r="N360" t="str">
        <f ca="1">IF(L360,"",VLOOKUP(I360,'P NH|Score'!$A$2:$G$8,2,FALSE))</f>
        <v/>
      </c>
      <c r="O360" t="str">
        <f ca="1">IF(L360,"",VLOOKUP(J360,'Survival Rates'!$A$4:$E$123,K360+4)*N360)</f>
        <v/>
      </c>
    </row>
    <row r="361" spans="1:15" x14ac:dyDescent="0.3">
      <c r="A361">
        <f t="shared" si="35"/>
        <v>359</v>
      </c>
      <c r="B361" s="4" t="str">
        <f ca="1">_xlfn.XLOOKUP(OFFSET('Survey Data'!$B$2,A361,0),Key!A$2:A$5,Key!B$2:B$5,"")</f>
        <v/>
      </c>
      <c r="C361" s="4" t="str">
        <f ca="1">_xlfn.XLOOKUP(OFFSET('Survey Data'!$C$2,A361,0),Key!$D$2:$D$4,Key!$E$2:$E$4,"")</f>
        <v/>
      </c>
      <c r="D361" s="4" t="str">
        <f ca="1">_xlfn.XLOOKUP(OFFSET('Survey Data'!$D$2,A361,0),Key!$D$2:$D$4,Key!$E$2:$E$4,"")</f>
        <v/>
      </c>
      <c r="E361" s="4" t="str">
        <f ca="1">_xlfn.XLOOKUP(OFFSET('Survey Data'!$E$2,A361,0),Key!$D$2:$D$4,Key!$E$2:$E$4,"")</f>
        <v/>
      </c>
      <c r="F361" s="4">
        <f ca="1">OFFSET('Survey Data'!$F$2,A361,0)</f>
        <v>0</v>
      </c>
      <c r="G361" s="4" t="str">
        <f ca="1">_xlfn.XLOOKUP(OFFSET('Survey Data'!$G$2,A361,0),Key!$G$2:$G$3,Key!$H$2:$H$3,"")</f>
        <v/>
      </c>
      <c r="I361">
        <f t="shared" ca="1" si="30"/>
        <v>0</v>
      </c>
      <c r="J361">
        <f t="shared" ca="1" si="31"/>
        <v>0</v>
      </c>
      <c r="K361">
        <f t="shared" ca="1" si="33"/>
        <v>1</v>
      </c>
      <c r="L361" t="b">
        <f t="shared" ca="1" si="34"/>
        <v>1</v>
      </c>
      <c r="M361" t="str">
        <f t="shared" ca="1" si="32"/>
        <v/>
      </c>
      <c r="N361" t="str">
        <f ca="1">IF(L361,"",VLOOKUP(I361,'P NH|Score'!$A$2:$G$8,2,FALSE))</f>
        <v/>
      </c>
      <c r="O361" t="str">
        <f ca="1">IF(L361,"",VLOOKUP(J361,'Survival Rates'!$A$4:$E$123,K361+4)*N361)</f>
        <v/>
      </c>
    </row>
    <row r="362" spans="1:15" x14ac:dyDescent="0.3">
      <c r="A362">
        <f t="shared" si="35"/>
        <v>360</v>
      </c>
      <c r="B362" s="4" t="str">
        <f ca="1">_xlfn.XLOOKUP(OFFSET('Survey Data'!$B$2,A362,0),Key!A$2:A$5,Key!B$2:B$5,"")</f>
        <v/>
      </c>
      <c r="C362" s="4" t="str">
        <f ca="1">_xlfn.XLOOKUP(OFFSET('Survey Data'!$C$2,A362,0),Key!$D$2:$D$4,Key!$E$2:$E$4,"")</f>
        <v/>
      </c>
      <c r="D362" s="4" t="str">
        <f ca="1">_xlfn.XLOOKUP(OFFSET('Survey Data'!$D$2,A362,0),Key!$D$2:$D$4,Key!$E$2:$E$4,"")</f>
        <v/>
      </c>
      <c r="E362" s="4" t="str">
        <f ca="1">_xlfn.XLOOKUP(OFFSET('Survey Data'!$E$2,A362,0),Key!$D$2:$D$4,Key!$E$2:$E$4,"")</f>
        <v/>
      </c>
      <c r="F362" s="4">
        <f ca="1">OFFSET('Survey Data'!$F$2,A362,0)</f>
        <v>0</v>
      </c>
      <c r="G362" s="4" t="str">
        <f ca="1">_xlfn.XLOOKUP(OFFSET('Survey Data'!$G$2,A362,0),Key!$G$2:$G$3,Key!$H$2:$H$3,"")</f>
        <v/>
      </c>
      <c r="I362">
        <f t="shared" ca="1" si="30"/>
        <v>0</v>
      </c>
      <c r="J362">
        <f t="shared" ca="1" si="31"/>
        <v>0</v>
      </c>
      <c r="K362">
        <f t="shared" ca="1" si="33"/>
        <v>1</v>
      </c>
      <c r="L362" t="b">
        <f t="shared" ca="1" si="34"/>
        <v>1</v>
      </c>
      <c r="M362" t="str">
        <f t="shared" ca="1" si="32"/>
        <v/>
      </c>
      <c r="N362" t="str">
        <f ca="1">IF(L362,"",VLOOKUP(I362,'P NH|Score'!$A$2:$G$8,2,FALSE))</f>
        <v/>
      </c>
      <c r="O362" t="str">
        <f ca="1">IF(L362,"",VLOOKUP(J362,'Survival Rates'!$A$4:$E$123,K362+4)*N362)</f>
        <v/>
      </c>
    </row>
    <row r="363" spans="1:15" x14ac:dyDescent="0.3">
      <c r="A363">
        <f t="shared" si="35"/>
        <v>361</v>
      </c>
      <c r="B363" s="4" t="str">
        <f ca="1">_xlfn.XLOOKUP(OFFSET('Survey Data'!$B$2,A363,0),Key!A$2:A$5,Key!B$2:B$5,"")</f>
        <v/>
      </c>
      <c r="C363" s="4" t="str">
        <f ca="1">_xlfn.XLOOKUP(OFFSET('Survey Data'!$C$2,A363,0),Key!$D$2:$D$4,Key!$E$2:$E$4,"")</f>
        <v/>
      </c>
      <c r="D363" s="4" t="str">
        <f ca="1">_xlfn.XLOOKUP(OFFSET('Survey Data'!$D$2,A363,0),Key!$D$2:$D$4,Key!$E$2:$E$4,"")</f>
        <v/>
      </c>
      <c r="E363" s="4" t="str">
        <f ca="1">_xlfn.XLOOKUP(OFFSET('Survey Data'!$E$2,A363,0),Key!$D$2:$D$4,Key!$E$2:$E$4,"")</f>
        <v/>
      </c>
      <c r="F363" s="4">
        <f ca="1">OFFSET('Survey Data'!$F$2,A363,0)</f>
        <v>0</v>
      </c>
      <c r="G363" s="4" t="str">
        <f ca="1">_xlfn.XLOOKUP(OFFSET('Survey Data'!$G$2,A363,0),Key!$G$2:$G$3,Key!$H$2:$H$3,"")</f>
        <v/>
      </c>
      <c r="I363">
        <f t="shared" ca="1" si="30"/>
        <v>0</v>
      </c>
      <c r="J363">
        <f t="shared" ca="1" si="31"/>
        <v>0</v>
      </c>
      <c r="K363">
        <f t="shared" ca="1" si="33"/>
        <v>1</v>
      </c>
      <c r="L363" t="b">
        <f t="shared" ca="1" si="34"/>
        <v>1</v>
      </c>
      <c r="M363" t="str">
        <f t="shared" ca="1" si="32"/>
        <v/>
      </c>
      <c r="N363" t="str">
        <f ca="1">IF(L363,"",VLOOKUP(I363,'P NH|Score'!$A$2:$G$8,2,FALSE))</f>
        <v/>
      </c>
      <c r="O363" t="str">
        <f ca="1">IF(L363,"",VLOOKUP(J363,'Survival Rates'!$A$4:$E$123,K363+4)*N363)</f>
        <v/>
      </c>
    </row>
    <row r="364" spans="1:15" x14ac:dyDescent="0.3">
      <c r="A364">
        <f t="shared" si="35"/>
        <v>362</v>
      </c>
      <c r="B364" s="4" t="str">
        <f ca="1">_xlfn.XLOOKUP(OFFSET('Survey Data'!$B$2,A364,0),Key!A$2:A$5,Key!B$2:B$5,"")</f>
        <v/>
      </c>
      <c r="C364" s="4" t="str">
        <f ca="1">_xlfn.XLOOKUP(OFFSET('Survey Data'!$C$2,A364,0),Key!$D$2:$D$4,Key!$E$2:$E$4,"")</f>
        <v/>
      </c>
      <c r="D364" s="4" t="str">
        <f ca="1">_xlfn.XLOOKUP(OFFSET('Survey Data'!$D$2,A364,0),Key!$D$2:$D$4,Key!$E$2:$E$4,"")</f>
        <v/>
      </c>
      <c r="E364" s="4" t="str">
        <f ca="1">_xlfn.XLOOKUP(OFFSET('Survey Data'!$E$2,A364,0),Key!$D$2:$D$4,Key!$E$2:$E$4,"")</f>
        <v/>
      </c>
      <c r="F364" s="4">
        <f ca="1">OFFSET('Survey Data'!$F$2,A364,0)</f>
        <v>0</v>
      </c>
      <c r="G364" s="4" t="str">
        <f ca="1">_xlfn.XLOOKUP(OFFSET('Survey Data'!$G$2,A364,0),Key!$G$2:$G$3,Key!$H$2:$H$3,"")</f>
        <v/>
      </c>
      <c r="I364">
        <f t="shared" ca="1" si="30"/>
        <v>0</v>
      </c>
      <c r="J364">
        <f t="shared" ca="1" si="31"/>
        <v>0</v>
      </c>
      <c r="K364">
        <f t="shared" ca="1" si="33"/>
        <v>1</v>
      </c>
      <c r="L364" t="b">
        <f t="shared" ca="1" si="34"/>
        <v>1</v>
      </c>
      <c r="M364" t="str">
        <f t="shared" ca="1" si="32"/>
        <v/>
      </c>
      <c r="N364" t="str">
        <f ca="1">IF(L364,"",VLOOKUP(I364,'P NH|Score'!$A$2:$G$8,2,FALSE))</f>
        <v/>
      </c>
      <c r="O364" t="str">
        <f ca="1">IF(L364,"",VLOOKUP(J364,'Survival Rates'!$A$4:$E$123,K364+4)*N364)</f>
        <v/>
      </c>
    </row>
    <row r="365" spans="1:15" x14ac:dyDescent="0.3">
      <c r="A365">
        <f t="shared" si="35"/>
        <v>363</v>
      </c>
      <c r="B365" s="4" t="str">
        <f ca="1">_xlfn.XLOOKUP(OFFSET('Survey Data'!$B$2,A365,0),Key!A$2:A$5,Key!B$2:B$5,"")</f>
        <v/>
      </c>
      <c r="C365" s="4" t="str">
        <f ca="1">_xlfn.XLOOKUP(OFFSET('Survey Data'!$C$2,A365,0),Key!$D$2:$D$4,Key!$E$2:$E$4,"")</f>
        <v/>
      </c>
      <c r="D365" s="4" t="str">
        <f ca="1">_xlfn.XLOOKUP(OFFSET('Survey Data'!$D$2,A365,0),Key!$D$2:$D$4,Key!$E$2:$E$4,"")</f>
        <v/>
      </c>
      <c r="E365" s="4" t="str">
        <f ca="1">_xlfn.XLOOKUP(OFFSET('Survey Data'!$E$2,A365,0),Key!$D$2:$D$4,Key!$E$2:$E$4,"")</f>
        <v/>
      </c>
      <c r="F365" s="4">
        <f ca="1">OFFSET('Survey Data'!$F$2,A365,0)</f>
        <v>0</v>
      </c>
      <c r="G365" s="4" t="str">
        <f ca="1">_xlfn.XLOOKUP(OFFSET('Survey Data'!$G$2,A365,0),Key!$G$2:$G$3,Key!$H$2:$H$3,"")</f>
        <v/>
      </c>
      <c r="I365">
        <f t="shared" ca="1" si="30"/>
        <v>0</v>
      </c>
      <c r="J365">
        <f t="shared" ca="1" si="31"/>
        <v>0</v>
      </c>
      <c r="K365">
        <f t="shared" ca="1" si="33"/>
        <v>1</v>
      </c>
      <c r="L365" t="b">
        <f t="shared" ca="1" si="34"/>
        <v>1</v>
      </c>
      <c r="M365" t="str">
        <f t="shared" ca="1" si="32"/>
        <v/>
      </c>
      <c r="N365" t="str">
        <f ca="1">IF(L365,"",VLOOKUP(I365,'P NH|Score'!$A$2:$G$8,2,FALSE))</f>
        <v/>
      </c>
      <c r="O365" t="str">
        <f ca="1">IF(L365,"",VLOOKUP(J365,'Survival Rates'!$A$4:$E$123,K365+4)*N365)</f>
        <v/>
      </c>
    </row>
    <row r="366" spans="1:15" x14ac:dyDescent="0.3">
      <c r="A366">
        <f t="shared" si="35"/>
        <v>364</v>
      </c>
      <c r="B366" s="4" t="str">
        <f ca="1">_xlfn.XLOOKUP(OFFSET('Survey Data'!$B$2,A366,0),Key!A$2:A$5,Key!B$2:B$5,"")</f>
        <v/>
      </c>
      <c r="C366" s="4" t="str">
        <f ca="1">_xlfn.XLOOKUP(OFFSET('Survey Data'!$C$2,A366,0),Key!$D$2:$D$4,Key!$E$2:$E$4,"")</f>
        <v/>
      </c>
      <c r="D366" s="4" t="str">
        <f ca="1">_xlfn.XLOOKUP(OFFSET('Survey Data'!$D$2,A366,0),Key!$D$2:$D$4,Key!$E$2:$E$4,"")</f>
        <v/>
      </c>
      <c r="E366" s="4" t="str">
        <f ca="1">_xlfn.XLOOKUP(OFFSET('Survey Data'!$E$2,A366,0),Key!$D$2:$D$4,Key!$E$2:$E$4,"")</f>
        <v/>
      </c>
      <c r="F366" s="4">
        <f ca="1">OFFSET('Survey Data'!$F$2,A366,0)</f>
        <v>0</v>
      </c>
      <c r="G366" s="4" t="str">
        <f ca="1">_xlfn.XLOOKUP(OFFSET('Survey Data'!$G$2,A366,0),Key!$G$2:$G$3,Key!$H$2:$H$3,"")</f>
        <v/>
      </c>
      <c r="I366">
        <f t="shared" ca="1" si="30"/>
        <v>0</v>
      </c>
      <c r="J366">
        <f t="shared" ca="1" si="31"/>
        <v>0</v>
      </c>
      <c r="K366">
        <f t="shared" ca="1" si="33"/>
        <v>1</v>
      </c>
      <c r="L366" t="b">
        <f t="shared" ca="1" si="34"/>
        <v>1</v>
      </c>
      <c r="M366" t="str">
        <f t="shared" ca="1" si="32"/>
        <v/>
      </c>
      <c r="N366" t="str">
        <f ca="1">IF(L366,"",VLOOKUP(I366,'P NH|Score'!$A$2:$G$8,2,FALSE))</f>
        <v/>
      </c>
      <c r="O366" t="str">
        <f ca="1">IF(L366,"",VLOOKUP(J366,'Survival Rates'!$A$4:$E$123,K366+4)*N366)</f>
        <v/>
      </c>
    </row>
    <row r="367" spans="1:15" x14ac:dyDescent="0.3">
      <c r="A367">
        <f t="shared" si="35"/>
        <v>365</v>
      </c>
      <c r="B367" s="4" t="str">
        <f ca="1">_xlfn.XLOOKUP(OFFSET('Survey Data'!$B$2,A367,0),Key!A$2:A$5,Key!B$2:B$5,"")</f>
        <v/>
      </c>
      <c r="C367" s="4" t="str">
        <f ca="1">_xlfn.XLOOKUP(OFFSET('Survey Data'!$C$2,A367,0),Key!$D$2:$D$4,Key!$E$2:$E$4,"")</f>
        <v/>
      </c>
      <c r="D367" s="4" t="str">
        <f ca="1">_xlfn.XLOOKUP(OFFSET('Survey Data'!$D$2,A367,0),Key!$D$2:$D$4,Key!$E$2:$E$4,"")</f>
        <v/>
      </c>
      <c r="E367" s="4" t="str">
        <f ca="1">_xlfn.XLOOKUP(OFFSET('Survey Data'!$E$2,A367,0),Key!$D$2:$D$4,Key!$E$2:$E$4,"")</f>
        <v/>
      </c>
      <c r="F367" s="4">
        <f ca="1">OFFSET('Survey Data'!$F$2,A367,0)</f>
        <v>0</v>
      </c>
      <c r="G367" s="4" t="str">
        <f ca="1">_xlfn.XLOOKUP(OFFSET('Survey Data'!$G$2,A367,0),Key!$G$2:$G$3,Key!$H$2:$H$3,"")</f>
        <v/>
      </c>
      <c r="I367">
        <f t="shared" ca="1" si="30"/>
        <v>0</v>
      </c>
      <c r="J367">
        <f t="shared" ca="1" si="31"/>
        <v>0</v>
      </c>
      <c r="K367">
        <f t="shared" ca="1" si="33"/>
        <v>1</v>
      </c>
      <c r="L367" t="b">
        <f t="shared" ca="1" si="34"/>
        <v>1</v>
      </c>
      <c r="M367" t="str">
        <f t="shared" ca="1" si="32"/>
        <v/>
      </c>
      <c r="N367" t="str">
        <f ca="1">IF(L367,"",VLOOKUP(I367,'P NH|Score'!$A$2:$G$8,2,FALSE))</f>
        <v/>
      </c>
      <c r="O367" t="str">
        <f ca="1">IF(L367,"",VLOOKUP(J367,'Survival Rates'!$A$4:$E$123,K367+4)*N367)</f>
        <v/>
      </c>
    </row>
    <row r="368" spans="1:15" x14ac:dyDescent="0.3">
      <c r="A368">
        <f t="shared" si="35"/>
        <v>366</v>
      </c>
      <c r="B368" s="4" t="str">
        <f ca="1">_xlfn.XLOOKUP(OFFSET('Survey Data'!$B$2,A368,0),Key!A$2:A$5,Key!B$2:B$5,"")</f>
        <v/>
      </c>
      <c r="C368" s="4" t="str">
        <f ca="1">_xlfn.XLOOKUP(OFFSET('Survey Data'!$C$2,A368,0),Key!$D$2:$D$4,Key!$E$2:$E$4,"")</f>
        <v/>
      </c>
      <c r="D368" s="4" t="str">
        <f ca="1">_xlfn.XLOOKUP(OFFSET('Survey Data'!$D$2,A368,0),Key!$D$2:$D$4,Key!$E$2:$E$4,"")</f>
        <v/>
      </c>
      <c r="E368" s="4" t="str">
        <f ca="1">_xlfn.XLOOKUP(OFFSET('Survey Data'!$E$2,A368,0),Key!$D$2:$D$4,Key!$E$2:$E$4,"")</f>
        <v/>
      </c>
      <c r="F368" s="4">
        <f ca="1">OFFSET('Survey Data'!$F$2,A368,0)</f>
        <v>0</v>
      </c>
      <c r="G368" s="4" t="str">
        <f ca="1">_xlfn.XLOOKUP(OFFSET('Survey Data'!$G$2,A368,0),Key!$G$2:$G$3,Key!$H$2:$H$3,"")</f>
        <v/>
      </c>
      <c r="I368">
        <f t="shared" ca="1" si="30"/>
        <v>0</v>
      </c>
      <c r="J368">
        <f t="shared" ca="1" si="31"/>
        <v>0</v>
      </c>
      <c r="K368">
        <f t="shared" ca="1" si="33"/>
        <v>1</v>
      </c>
      <c r="L368" t="b">
        <f t="shared" ca="1" si="34"/>
        <v>1</v>
      </c>
      <c r="M368" t="str">
        <f t="shared" ca="1" si="32"/>
        <v/>
      </c>
      <c r="N368" t="str">
        <f ca="1">IF(L368,"",VLOOKUP(I368,'P NH|Score'!$A$2:$G$8,2,FALSE))</f>
        <v/>
      </c>
      <c r="O368" t="str">
        <f ca="1">IF(L368,"",VLOOKUP(J368,'Survival Rates'!$A$4:$E$123,K368+4)*N368)</f>
        <v/>
      </c>
    </row>
    <row r="369" spans="1:15" x14ac:dyDescent="0.3">
      <c r="A369">
        <f t="shared" si="35"/>
        <v>367</v>
      </c>
      <c r="B369" s="4" t="str">
        <f ca="1">_xlfn.XLOOKUP(OFFSET('Survey Data'!$B$2,A369,0),Key!A$2:A$5,Key!B$2:B$5,"")</f>
        <v/>
      </c>
      <c r="C369" s="4" t="str">
        <f ca="1">_xlfn.XLOOKUP(OFFSET('Survey Data'!$C$2,A369,0),Key!$D$2:$D$4,Key!$E$2:$E$4,"")</f>
        <v/>
      </c>
      <c r="D369" s="4" t="str">
        <f ca="1">_xlfn.XLOOKUP(OFFSET('Survey Data'!$D$2,A369,0),Key!$D$2:$D$4,Key!$E$2:$E$4,"")</f>
        <v/>
      </c>
      <c r="E369" s="4" t="str">
        <f ca="1">_xlfn.XLOOKUP(OFFSET('Survey Data'!$E$2,A369,0),Key!$D$2:$D$4,Key!$E$2:$E$4,"")</f>
        <v/>
      </c>
      <c r="F369" s="4">
        <f ca="1">OFFSET('Survey Data'!$F$2,A369,0)</f>
        <v>0</v>
      </c>
      <c r="G369" s="4" t="str">
        <f ca="1">_xlfn.XLOOKUP(OFFSET('Survey Data'!$G$2,A369,0),Key!$G$2:$G$3,Key!$H$2:$H$3,"")</f>
        <v/>
      </c>
      <c r="I369">
        <f t="shared" ca="1" si="30"/>
        <v>0</v>
      </c>
      <c r="J369">
        <f t="shared" ca="1" si="31"/>
        <v>0</v>
      </c>
      <c r="K369">
        <f t="shared" ca="1" si="33"/>
        <v>1</v>
      </c>
      <c r="L369" t="b">
        <f t="shared" ca="1" si="34"/>
        <v>1</v>
      </c>
      <c r="M369" t="str">
        <f t="shared" ca="1" si="32"/>
        <v/>
      </c>
      <c r="N369" t="str">
        <f ca="1">IF(L369,"",VLOOKUP(I369,'P NH|Score'!$A$2:$G$8,2,FALSE))</f>
        <v/>
      </c>
      <c r="O369" t="str">
        <f ca="1">IF(L369,"",VLOOKUP(J369,'Survival Rates'!$A$4:$E$123,K369+4)*N369)</f>
        <v/>
      </c>
    </row>
    <row r="370" spans="1:15" x14ac:dyDescent="0.3">
      <c r="A370">
        <f t="shared" si="35"/>
        <v>368</v>
      </c>
      <c r="B370" s="4" t="str">
        <f ca="1">_xlfn.XLOOKUP(OFFSET('Survey Data'!$B$2,A370,0),Key!A$2:A$5,Key!B$2:B$5,"")</f>
        <v/>
      </c>
      <c r="C370" s="4" t="str">
        <f ca="1">_xlfn.XLOOKUP(OFFSET('Survey Data'!$C$2,A370,0),Key!$D$2:$D$4,Key!$E$2:$E$4,"")</f>
        <v/>
      </c>
      <c r="D370" s="4" t="str">
        <f ca="1">_xlfn.XLOOKUP(OFFSET('Survey Data'!$D$2,A370,0),Key!$D$2:$D$4,Key!$E$2:$E$4,"")</f>
        <v/>
      </c>
      <c r="E370" s="4" t="str">
        <f ca="1">_xlfn.XLOOKUP(OFFSET('Survey Data'!$E$2,A370,0),Key!$D$2:$D$4,Key!$E$2:$E$4,"")</f>
        <v/>
      </c>
      <c r="F370" s="4">
        <f ca="1">OFFSET('Survey Data'!$F$2,A370,0)</f>
        <v>0</v>
      </c>
      <c r="G370" s="4" t="str">
        <f ca="1">_xlfn.XLOOKUP(OFFSET('Survey Data'!$G$2,A370,0),Key!$G$2:$G$3,Key!$H$2:$H$3,"")</f>
        <v/>
      </c>
      <c r="I370">
        <f t="shared" ca="1" si="30"/>
        <v>0</v>
      </c>
      <c r="J370">
        <f t="shared" ca="1" si="31"/>
        <v>0</v>
      </c>
      <c r="K370">
        <f t="shared" ca="1" si="33"/>
        <v>1</v>
      </c>
      <c r="L370" t="b">
        <f t="shared" ca="1" si="34"/>
        <v>1</v>
      </c>
      <c r="M370" t="str">
        <f t="shared" ca="1" si="32"/>
        <v/>
      </c>
      <c r="N370" t="str">
        <f ca="1">IF(L370,"",VLOOKUP(I370,'P NH|Score'!$A$2:$G$8,2,FALSE))</f>
        <v/>
      </c>
      <c r="O370" t="str">
        <f ca="1">IF(L370,"",VLOOKUP(J370,'Survival Rates'!$A$4:$E$123,K370+4)*N370)</f>
        <v/>
      </c>
    </row>
    <row r="371" spans="1:15" x14ac:dyDescent="0.3">
      <c r="A371">
        <f t="shared" si="35"/>
        <v>369</v>
      </c>
      <c r="B371" s="4" t="str">
        <f ca="1">_xlfn.XLOOKUP(OFFSET('Survey Data'!$B$2,A371,0),Key!A$2:A$5,Key!B$2:B$5,"")</f>
        <v/>
      </c>
      <c r="C371" s="4" t="str">
        <f ca="1">_xlfn.XLOOKUP(OFFSET('Survey Data'!$C$2,A371,0),Key!$D$2:$D$4,Key!$E$2:$E$4,"")</f>
        <v/>
      </c>
      <c r="D371" s="4" t="str">
        <f ca="1">_xlfn.XLOOKUP(OFFSET('Survey Data'!$D$2,A371,0),Key!$D$2:$D$4,Key!$E$2:$E$4,"")</f>
        <v/>
      </c>
      <c r="E371" s="4" t="str">
        <f ca="1">_xlfn.XLOOKUP(OFFSET('Survey Data'!$E$2,A371,0),Key!$D$2:$D$4,Key!$E$2:$E$4,"")</f>
        <v/>
      </c>
      <c r="F371" s="4">
        <f ca="1">OFFSET('Survey Data'!$F$2,A371,0)</f>
        <v>0</v>
      </c>
      <c r="G371" s="4" t="str">
        <f ca="1">_xlfn.XLOOKUP(OFFSET('Survey Data'!$G$2,A371,0),Key!$G$2:$G$3,Key!$H$2:$H$3,"")</f>
        <v/>
      </c>
      <c r="I371">
        <f t="shared" ca="1" si="30"/>
        <v>0</v>
      </c>
      <c r="J371">
        <f t="shared" ca="1" si="31"/>
        <v>0</v>
      </c>
      <c r="K371">
        <f t="shared" ca="1" si="33"/>
        <v>1</v>
      </c>
      <c r="L371" t="b">
        <f t="shared" ca="1" si="34"/>
        <v>1</v>
      </c>
      <c r="M371" t="str">
        <f t="shared" ca="1" si="32"/>
        <v/>
      </c>
      <c r="N371" t="str">
        <f ca="1">IF(L371,"",VLOOKUP(I371,'P NH|Score'!$A$2:$G$8,2,FALSE))</f>
        <v/>
      </c>
      <c r="O371" t="str">
        <f ca="1">IF(L371,"",VLOOKUP(J371,'Survival Rates'!$A$4:$E$123,K371+4)*N371)</f>
        <v/>
      </c>
    </row>
    <row r="372" spans="1:15" x14ac:dyDescent="0.3">
      <c r="A372">
        <f t="shared" si="35"/>
        <v>370</v>
      </c>
      <c r="B372" s="4" t="str">
        <f ca="1">_xlfn.XLOOKUP(OFFSET('Survey Data'!$B$2,A372,0),Key!A$2:A$5,Key!B$2:B$5,"")</f>
        <v/>
      </c>
      <c r="C372" s="4" t="str">
        <f ca="1">_xlfn.XLOOKUP(OFFSET('Survey Data'!$C$2,A372,0),Key!$D$2:$D$4,Key!$E$2:$E$4,"")</f>
        <v/>
      </c>
      <c r="D372" s="4" t="str">
        <f ca="1">_xlfn.XLOOKUP(OFFSET('Survey Data'!$D$2,A372,0),Key!$D$2:$D$4,Key!$E$2:$E$4,"")</f>
        <v/>
      </c>
      <c r="E372" s="4" t="str">
        <f ca="1">_xlfn.XLOOKUP(OFFSET('Survey Data'!$E$2,A372,0),Key!$D$2:$D$4,Key!$E$2:$E$4,"")</f>
        <v/>
      </c>
      <c r="F372" s="4">
        <f ca="1">OFFSET('Survey Data'!$F$2,A372,0)</f>
        <v>0</v>
      </c>
      <c r="G372" s="4" t="str">
        <f ca="1">_xlfn.XLOOKUP(OFFSET('Survey Data'!$G$2,A372,0),Key!$G$2:$G$3,Key!$H$2:$H$3,"")</f>
        <v/>
      </c>
      <c r="I372">
        <f t="shared" ca="1" si="30"/>
        <v>0</v>
      </c>
      <c r="J372">
        <f t="shared" ca="1" si="31"/>
        <v>0</v>
      </c>
      <c r="K372">
        <f t="shared" ca="1" si="33"/>
        <v>1</v>
      </c>
      <c r="L372" t="b">
        <f t="shared" ca="1" si="34"/>
        <v>1</v>
      </c>
      <c r="M372" t="str">
        <f t="shared" ca="1" si="32"/>
        <v/>
      </c>
      <c r="N372" t="str">
        <f ca="1">IF(L372,"",VLOOKUP(I372,'P NH|Score'!$A$2:$G$8,2,FALSE))</f>
        <v/>
      </c>
      <c r="O372" t="str">
        <f ca="1">IF(L372,"",VLOOKUP(J372,'Survival Rates'!$A$4:$E$123,K372+4)*N372)</f>
        <v/>
      </c>
    </row>
    <row r="373" spans="1:15" x14ac:dyDescent="0.3">
      <c r="A373">
        <f t="shared" si="35"/>
        <v>371</v>
      </c>
      <c r="B373" s="4" t="str">
        <f ca="1">_xlfn.XLOOKUP(OFFSET('Survey Data'!$B$2,A373,0),Key!A$2:A$5,Key!B$2:B$5,"")</f>
        <v/>
      </c>
      <c r="C373" s="4" t="str">
        <f ca="1">_xlfn.XLOOKUP(OFFSET('Survey Data'!$C$2,A373,0),Key!$D$2:$D$4,Key!$E$2:$E$4,"")</f>
        <v/>
      </c>
      <c r="D373" s="4" t="str">
        <f ca="1">_xlfn.XLOOKUP(OFFSET('Survey Data'!$D$2,A373,0),Key!$D$2:$D$4,Key!$E$2:$E$4,"")</f>
        <v/>
      </c>
      <c r="E373" s="4" t="str">
        <f ca="1">_xlfn.XLOOKUP(OFFSET('Survey Data'!$E$2,A373,0),Key!$D$2:$D$4,Key!$E$2:$E$4,"")</f>
        <v/>
      </c>
      <c r="F373" s="4">
        <f ca="1">OFFSET('Survey Data'!$F$2,A373,0)</f>
        <v>0</v>
      </c>
      <c r="G373" s="4" t="str">
        <f ca="1">_xlfn.XLOOKUP(OFFSET('Survey Data'!$G$2,A373,0),Key!$G$2:$G$3,Key!$H$2:$H$3,"")</f>
        <v/>
      </c>
      <c r="I373">
        <f t="shared" ca="1" si="30"/>
        <v>0</v>
      </c>
      <c r="J373">
        <f t="shared" ca="1" si="31"/>
        <v>0</v>
      </c>
      <c r="K373">
        <f t="shared" ca="1" si="33"/>
        <v>1</v>
      </c>
      <c r="L373" t="b">
        <f t="shared" ca="1" si="34"/>
        <v>1</v>
      </c>
      <c r="M373" t="str">
        <f t="shared" ca="1" si="32"/>
        <v/>
      </c>
      <c r="N373" t="str">
        <f ca="1">IF(L373,"",VLOOKUP(I373,'P NH|Score'!$A$2:$G$8,2,FALSE))</f>
        <v/>
      </c>
      <c r="O373" t="str">
        <f ca="1">IF(L373,"",VLOOKUP(J373,'Survival Rates'!$A$4:$E$123,K373+4)*N373)</f>
        <v/>
      </c>
    </row>
    <row r="374" spans="1:15" x14ac:dyDescent="0.3">
      <c r="A374">
        <f t="shared" si="35"/>
        <v>372</v>
      </c>
      <c r="B374" s="4" t="str">
        <f ca="1">_xlfn.XLOOKUP(OFFSET('Survey Data'!$B$2,A374,0),Key!A$2:A$5,Key!B$2:B$5,"")</f>
        <v/>
      </c>
      <c r="C374" s="4" t="str">
        <f ca="1">_xlfn.XLOOKUP(OFFSET('Survey Data'!$C$2,A374,0),Key!$D$2:$D$4,Key!$E$2:$E$4,"")</f>
        <v/>
      </c>
      <c r="D374" s="4" t="str">
        <f ca="1">_xlfn.XLOOKUP(OFFSET('Survey Data'!$D$2,A374,0),Key!$D$2:$D$4,Key!$E$2:$E$4,"")</f>
        <v/>
      </c>
      <c r="E374" s="4" t="str">
        <f ca="1">_xlfn.XLOOKUP(OFFSET('Survey Data'!$E$2,A374,0),Key!$D$2:$D$4,Key!$E$2:$E$4,"")</f>
        <v/>
      </c>
      <c r="F374" s="4">
        <f ca="1">OFFSET('Survey Data'!$F$2,A374,0)</f>
        <v>0</v>
      </c>
      <c r="G374" s="4" t="str">
        <f ca="1">_xlfn.XLOOKUP(OFFSET('Survey Data'!$G$2,A374,0),Key!$G$2:$G$3,Key!$H$2:$H$3,"")</f>
        <v/>
      </c>
      <c r="I374">
        <f t="shared" ca="1" si="30"/>
        <v>0</v>
      </c>
      <c r="J374">
        <f t="shared" ca="1" si="31"/>
        <v>0</v>
      </c>
      <c r="K374">
        <f t="shared" ca="1" si="33"/>
        <v>1</v>
      </c>
      <c r="L374" t="b">
        <f t="shared" ca="1" si="34"/>
        <v>1</v>
      </c>
      <c r="M374" t="str">
        <f t="shared" ca="1" si="32"/>
        <v/>
      </c>
      <c r="N374" t="str">
        <f ca="1">IF(L374,"",VLOOKUP(I374,'P NH|Score'!$A$2:$G$8,2,FALSE))</f>
        <v/>
      </c>
      <c r="O374" t="str">
        <f ca="1">IF(L374,"",VLOOKUP(J374,'Survival Rates'!$A$4:$E$123,K374+4)*N374)</f>
        <v/>
      </c>
    </row>
    <row r="375" spans="1:15" x14ac:dyDescent="0.3">
      <c r="A375">
        <f t="shared" si="35"/>
        <v>373</v>
      </c>
      <c r="B375" s="4" t="str">
        <f ca="1">_xlfn.XLOOKUP(OFFSET('Survey Data'!$B$2,A375,0),Key!A$2:A$5,Key!B$2:B$5,"")</f>
        <v/>
      </c>
      <c r="C375" s="4" t="str">
        <f ca="1">_xlfn.XLOOKUP(OFFSET('Survey Data'!$C$2,A375,0),Key!$D$2:$D$4,Key!$E$2:$E$4,"")</f>
        <v/>
      </c>
      <c r="D375" s="4" t="str">
        <f ca="1">_xlfn.XLOOKUP(OFFSET('Survey Data'!$D$2,A375,0),Key!$D$2:$D$4,Key!$E$2:$E$4,"")</f>
        <v/>
      </c>
      <c r="E375" s="4" t="str">
        <f ca="1">_xlfn.XLOOKUP(OFFSET('Survey Data'!$E$2,A375,0),Key!$D$2:$D$4,Key!$E$2:$E$4,"")</f>
        <v/>
      </c>
      <c r="F375" s="4">
        <f ca="1">OFFSET('Survey Data'!$F$2,A375,0)</f>
        <v>0</v>
      </c>
      <c r="G375" s="4" t="str">
        <f ca="1">_xlfn.XLOOKUP(OFFSET('Survey Data'!$G$2,A375,0),Key!$G$2:$G$3,Key!$H$2:$H$3,"")</f>
        <v/>
      </c>
      <c r="I375">
        <f t="shared" ca="1" si="30"/>
        <v>0</v>
      </c>
      <c r="J375">
        <f t="shared" ca="1" si="31"/>
        <v>0</v>
      </c>
      <c r="K375">
        <f t="shared" ca="1" si="33"/>
        <v>1</v>
      </c>
      <c r="L375" t="b">
        <f t="shared" ca="1" si="34"/>
        <v>1</v>
      </c>
      <c r="M375" t="str">
        <f t="shared" ca="1" si="32"/>
        <v/>
      </c>
      <c r="N375" t="str">
        <f ca="1">IF(L375,"",VLOOKUP(I375,'P NH|Score'!$A$2:$G$8,2,FALSE))</f>
        <v/>
      </c>
      <c r="O375" t="str">
        <f ca="1">IF(L375,"",VLOOKUP(J375,'Survival Rates'!$A$4:$E$123,K375+4)*N375)</f>
        <v/>
      </c>
    </row>
    <row r="376" spans="1:15" x14ac:dyDescent="0.3">
      <c r="A376">
        <f t="shared" si="35"/>
        <v>374</v>
      </c>
      <c r="B376" s="4" t="str">
        <f ca="1">_xlfn.XLOOKUP(OFFSET('Survey Data'!$B$2,A376,0),Key!A$2:A$5,Key!B$2:B$5,"")</f>
        <v/>
      </c>
      <c r="C376" s="4" t="str">
        <f ca="1">_xlfn.XLOOKUP(OFFSET('Survey Data'!$C$2,A376,0),Key!$D$2:$D$4,Key!$E$2:$E$4,"")</f>
        <v/>
      </c>
      <c r="D376" s="4" t="str">
        <f ca="1">_xlfn.XLOOKUP(OFFSET('Survey Data'!$D$2,A376,0),Key!$D$2:$D$4,Key!$E$2:$E$4,"")</f>
        <v/>
      </c>
      <c r="E376" s="4" t="str">
        <f ca="1">_xlfn.XLOOKUP(OFFSET('Survey Data'!$E$2,A376,0),Key!$D$2:$D$4,Key!$E$2:$E$4,"")</f>
        <v/>
      </c>
      <c r="F376" s="4">
        <f ca="1">OFFSET('Survey Data'!$F$2,A376,0)</f>
        <v>0</v>
      </c>
      <c r="G376" s="4" t="str">
        <f ca="1">_xlfn.XLOOKUP(OFFSET('Survey Data'!$G$2,A376,0),Key!$G$2:$G$3,Key!$H$2:$H$3,"")</f>
        <v/>
      </c>
      <c r="I376">
        <f t="shared" ca="1" si="30"/>
        <v>0</v>
      </c>
      <c r="J376">
        <f t="shared" ca="1" si="31"/>
        <v>0</v>
      </c>
      <c r="K376">
        <f t="shared" ca="1" si="33"/>
        <v>1</v>
      </c>
      <c r="L376" t="b">
        <f t="shared" ca="1" si="34"/>
        <v>1</v>
      </c>
      <c r="M376" t="str">
        <f t="shared" ca="1" si="32"/>
        <v/>
      </c>
      <c r="N376" t="str">
        <f ca="1">IF(L376,"",VLOOKUP(I376,'P NH|Score'!$A$2:$G$8,2,FALSE))</f>
        <v/>
      </c>
      <c r="O376" t="str">
        <f ca="1">IF(L376,"",VLOOKUP(J376,'Survival Rates'!$A$4:$E$123,K376+4)*N376)</f>
        <v/>
      </c>
    </row>
    <row r="377" spans="1:15" x14ac:dyDescent="0.3">
      <c r="A377">
        <f t="shared" si="35"/>
        <v>375</v>
      </c>
      <c r="B377" s="4" t="str">
        <f ca="1">_xlfn.XLOOKUP(OFFSET('Survey Data'!$B$2,A377,0),Key!A$2:A$5,Key!B$2:B$5,"")</f>
        <v/>
      </c>
      <c r="C377" s="4" t="str">
        <f ca="1">_xlfn.XLOOKUP(OFFSET('Survey Data'!$C$2,A377,0),Key!$D$2:$D$4,Key!$E$2:$E$4,"")</f>
        <v/>
      </c>
      <c r="D377" s="4" t="str">
        <f ca="1">_xlfn.XLOOKUP(OFFSET('Survey Data'!$D$2,A377,0),Key!$D$2:$D$4,Key!$E$2:$E$4,"")</f>
        <v/>
      </c>
      <c r="E377" s="4" t="str">
        <f ca="1">_xlfn.XLOOKUP(OFFSET('Survey Data'!$E$2,A377,0),Key!$D$2:$D$4,Key!$E$2:$E$4,"")</f>
        <v/>
      </c>
      <c r="F377" s="4">
        <f ca="1">OFFSET('Survey Data'!$F$2,A377,0)</f>
        <v>0</v>
      </c>
      <c r="G377" s="4" t="str">
        <f ca="1">_xlfn.XLOOKUP(OFFSET('Survey Data'!$G$2,A377,0),Key!$G$2:$G$3,Key!$H$2:$H$3,"")</f>
        <v/>
      </c>
      <c r="I377">
        <f t="shared" ca="1" si="30"/>
        <v>0</v>
      </c>
      <c r="J377">
        <f t="shared" ca="1" si="31"/>
        <v>0</v>
      </c>
      <c r="K377">
        <f t="shared" ca="1" si="33"/>
        <v>1</v>
      </c>
      <c r="L377" t="b">
        <f t="shared" ca="1" si="34"/>
        <v>1</v>
      </c>
      <c r="M377" t="str">
        <f t="shared" ca="1" si="32"/>
        <v/>
      </c>
      <c r="N377" t="str">
        <f ca="1">IF(L377,"",VLOOKUP(I377,'P NH|Score'!$A$2:$G$8,2,FALSE))</f>
        <v/>
      </c>
      <c r="O377" t="str">
        <f ca="1">IF(L377,"",VLOOKUP(J377,'Survival Rates'!$A$4:$E$123,K377+4)*N377)</f>
        <v/>
      </c>
    </row>
    <row r="378" spans="1:15" x14ac:dyDescent="0.3">
      <c r="A378">
        <f t="shared" si="35"/>
        <v>376</v>
      </c>
      <c r="B378" s="4" t="str">
        <f ca="1">_xlfn.XLOOKUP(OFFSET('Survey Data'!$B$2,A378,0),Key!A$2:A$5,Key!B$2:B$5,"")</f>
        <v/>
      </c>
      <c r="C378" s="4" t="str">
        <f ca="1">_xlfn.XLOOKUP(OFFSET('Survey Data'!$C$2,A378,0),Key!$D$2:$D$4,Key!$E$2:$E$4,"")</f>
        <v/>
      </c>
      <c r="D378" s="4" t="str">
        <f ca="1">_xlfn.XLOOKUP(OFFSET('Survey Data'!$D$2,A378,0),Key!$D$2:$D$4,Key!$E$2:$E$4,"")</f>
        <v/>
      </c>
      <c r="E378" s="4" t="str">
        <f ca="1">_xlfn.XLOOKUP(OFFSET('Survey Data'!$E$2,A378,0),Key!$D$2:$D$4,Key!$E$2:$E$4,"")</f>
        <v/>
      </c>
      <c r="F378" s="4">
        <f ca="1">OFFSET('Survey Data'!$F$2,A378,0)</f>
        <v>0</v>
      </c>
      <c r="G378" s="4" t="str">
        <f ca="1">_xlfn.XLOOKUP(OFFSET('Survey Data'!$G$2,A378,0),Key!$G$2:$G$3,Key!$H$2:$H$3,"")</f>
        <v/>
      </c>
      <c r="I378">
        <f t="shared" ca="1" si="30"/>
        <v>0</v>
      </c>
      <c r="J378">
        <f t="shared" ca="1" si="31"/>
        <v>0</v>
      </c>
      <c r="K378">
        <f t="shared" ca="1" si="33"/>
        <v>1</v>
      </c>
      <c r="L378" t="b">
        <f t="shared" ca="1" si="34"/>
        <v>1</v>
      </c>
      <c r="M378" t="str">
        <f t="shared" ca="1" si="32"/>
        <v/>
      </c>
      <c r="N378" t="str">
        <f ca="1">IF(L378,"",VLOOKUP(I378,'P NH|Score'!$A$2:$G$8,2,FALSE))</f>
        <v/>
      </c>
      <c r="O378" t="str">
        <f ca="1">IF(L378,"",VLOOKUP(J378,'Survival Rates'!$A$4:$E$123,K378+4)*N378)</f>
        <v/>
      </c>
    </row>
    <row r="379" spans="1:15" x14ac:dyDescent="0.3">
      <c r="A379">
        <f t="shared" si="35"/>
        <v>377</v>
      </c>
      <c r="B379" s="4" t="str">
        <f ca="1">_xlfn.XLOOKUP(OFFSET('Survey Data'!$B$2,A379,0),Key!A$2:A$5,Key!B$2:B$5,"")</f>
        <v/>
      </c>
      <c r="C379" s="4" t="str">
        <f ca="1">_xlfn.XLOOKUP(OFFSET('Survey Data'!$C$2,A379,0),Key!$D$2:$D$4,Key!$E$2:$E$4,"")</f>
        <v/>
      </c>
      <c r="D379" s="4" t="str">
        <f ca="1">_xlfn.XLOOKUP(OFFSET('Survey Data'!$D$2,A379,0),Key!$D$2:$D$4,Key!$E$2:$E$4,"")</f>
        <v/>
      </c>
      <c r="E379" s="4" t="str">
        <f ca="1">_xlfn.XLOOKUP(OFFSET('Survey Data'!$E$2,A379,0),Key!$D$2:$D$4,Key!$E$2:$E$4,"")</f>
        <v/>
      </c>
      <c r="F379" s="4">
        <f ca="1">OFFSET('Survey Data'!$F$2,A379,0)</f>
        <v>0</v>
      </c>
      <c r="G379" s="4" t="str">
        <f ca="1">_xlfn.XLOOKUP(OFFSET('Survey Data'!$G$2,A379,0),Key!$G$2:$G$3,Key!$H$2:$H$3,"")</f>
        <v/>
      </c>
      <c r="I379">
        <f t="shared" ca="1" si="30"/>
        <v>0</v>
      </c>
      <c r="J379">
        <f t="shared" ca="1" si="31"/>
        <v>0</v>
      </c>
      <c r="K379">
        <f t="shared" ca="1" si="33"/>
        <v>1</v>
      </c>
      <c r="L379" t="b">
        <f t="shared" ca="1" si="34"/>
        <v>1</v>
      </c>
      <c r="M379" t="str">
        <f t="shared" ca="1" si="32"/>
        <v/>
      </c>
      <c r="N379" t="str">
        <f ca="1">IF(L379,"",VLOOKUP(I379,'P NH|Score'!$A$2:$G$8,2,FALSE))</f>
        <v/>
      </c>
      <c r="O379" t="str">
        <f ca="1">IF(L379,"",VLOOKUP(J379,'Survival Rates'!$A$4:$E$123,K379+4)*N379)</f>
        <v/>
      </c>
    </row>
    <row r="380" spans="1:15" x14ac:dyDescent="0.3">
      <c r="A380">
        <f t="shared" si="35"/>
        <v>378</v>
      </c>
      <c r="B380" s="4" t="str">
        <f ca="1">_xlfn.XLOOKUP(OFFSET('Survey Data'!$B$2,A380,0),Key!A$2:A$5,Key!B$2:B$5,"")</f>
        <v/>
      </c>
      <c r="C380" s="4" t="str">
        <f ca="1">_xlfn.XLOOKUP(OFFSET('Survey Data'!$C$2,A380,0),Key!$D$2:$D$4,Key!$E$2:$E$4,"")</f>
        <v/>
      </c>
      <c r="D380" s="4" t="str">
        <f ca="1">_xlfn.XLOOKUP(OFFSET('Survey Data'!$D$2,A380,0),Key!$D$2:$D$4,Key!$E$2:$E$4,"")</f>
        <v/>
      </c>
      <c r="E380" s="4" t="str">
        <f ca="1">_xlfn.XLOOKUP(OFFSET('Survey Data'!$E$2,A380,0),Key!$D$2:$D$4,Key!$E$2:$E$4,"")</f>
        <v/>
      </c>
      <c r="F380" s="4">
        <f ca="1">OFFSET('Survey Data'!$F$2,A380,0)</f>
        <v>0</v>
      </c>
      <c r="G380" s="4" t="str">
        <f ca="1">_xlfn.XLOOKUP(OFFSET('Survey Data'!$G$2,A380,0),Key!$G$2:$G$3,Key!$H$2:$H$3,"")</f>
        <v/>
      </c>
      <c r="I380">
        <f t="shared" ca="1" si="30"/>
        <v>0</v>
      </c>
      <c r="J380">
        <f t="shared" ca="1" si="31"/>
        <v>0</v>
      </c>
      <c r="K380">
        <f t="shared" ca="1" si="33"/>
        <v>1</v>
      </c>
      <c r="L380" t="b">
        <f t="shared" ca="1" si="34"/>
        <v>1</v>
      </c>
      <c r="M380" t="str">
        <f t="shared" ca="1" si="32"/>
        <v/>
      </c>
      <c r="N380" t="str">
        <f ca="1">IF(L380,"",VLOOKUP(I380,'P NH|Score'!$A$2:$G$8,2,FALSE))</f>
        <v/>
      </c>
      <c r="O380" t="str">
        <f ca="1">IF(L380,"",VLOOKUP(J380,'Survival Rates'!$A$4:$E$123,K380+4)*N380)</f>
        <v/>
      </c>
    </row>
    <row r="381" spans="1:15" x14ac:dyDescent="0.3">
      <c r="A381">
        <f t="shared" si="35"/>
        <v>379</v>
      </c>
      <c r="B381" s="4" t="str">
        <f ca="1">_xlfn.XLOOKUP(OFFSET('Survey Data'!$B$2,A381,0),Key!A$2:A$5,Key!B$2:B$5,"")</f>
        <v/>
      </c>
      <c r="C381" s="4" t="str">
        <f ca="1">_xlfn.XLOOKUP(OFFSET('Survey Data'!$C$2,A381,0),Key!$D$2:$D$4,Key!$E$2:$E$4,"")</f>
        <v/>
      </c>
      <c r="D381" s="4" t="str">
        <f ca="1">_xlfn.XLOOKUP(OFFSET('Survey Data'!$D$2,A381,0),Key!$D$2:$D$4,Key!$E$2:$E$4,"")</f>
        <v/>
      </c>
      <c r="E381" s="4" t="str">
        <f ca="1">_xlfn.XLOOKUP(OFFSET('Survey Data'!$E$2,A381,0),Key!$D$2:$D$4,Key!$E$2:$E$4,"")</f>
        <v/>
      </c>
      <c r="F381" s="4">
        <f ca="1">OFFSET('Survey Data'!$F$2,A381,0)</f>
        <v>0</v>
      </c>
      <c r="G381" s="4" t="str">
        <f ca="1">_xlfn.XLOOKUP(OFFSET('Survey Data'!$G$2,A381,0),Key!$G$2:$G$3,Key!$H$2:$H$3,"")</f>
        <v/>
      </c>
      <c r="I381">
        <f t="shared" ca="1" si="30"/>
        <v>0</v>
      </c>
      <c r="J381">
        <f t="shared" ca="1" si="31"/>
        <v>0</v>
      </c>
      <c r="K381">
        <f t="shared" ca="1" si="33"/>
        <v>1</v>
      </c>
      <c r="L381" t="b">
        <f t="shared" ca="1" si="34"/>
        <v>1</v>
      </c>
      <c r="M381" t="str">
        <f t="shared" ca="1" si="32"/>
        <v/>
      </c>
      <c r="N381" t="str">
        <f ca="1">IF(L381,"",VLOOKUP(I381,'P NH|Score'!$A$2:$G$8,2,FALSE))</f>
        <v/>
      </c>
      <c r="O381" t="str">
        <f ca="1">IF(L381,"",VLOOKUP(J381,'Survival Rates'!$A$4:$E$123,K381+4)*N381)</f>
        <v/>
      </c>
    </row>
    <row r="382" spans="1:15" x14ac:dyDescent="0.3">
      <c r="A382">
        <f t="shared" si="35"/>
        <v>380</v>
      </c>
      <c r="B382" s="4" t="str">
        <f ca="1">_xlfn.XLOOKUP(OFFSET('Survey Data'!$B$2,A382,0),Key!A$2:A$5,Key!B$2:B$5,"")</f>
        <v/>
      </c>
      <c r="C382" s="4" t="str">
        <f ca="1">_xlfn.XLOOKUP(OFFSET('Survey Data'!$C$2,A382,0),Key!$D$2:$D$4,Key!$E$2:$E$4,"")</f>
        <v/>
      </c>
      <c r="D382" s="4" t="str">
        <f ca="1">_xlfn.XLOOKUP(OFFSET('Survey Data'!$D$2,A382,0),Key!$D$2:$D$4,Key!$E$2:$E$4,"")</f>
        <v/>
      </c>
      <c r="E382" s="4" t="str">
        <f ca="1">_xlfn.XLOOKUP(OFFSET('Survey Data'!$E$2,A382,0),Key!$D$2:$D$4,Key!$E$2:$E$4,"")</f>
        <v/>
      </c>
      <c r="F382" s="4">
        <f ca="1">OFFSET('Survey Data'!$F$2,A382,0)</f>
        <v>0</v>
      </c>
      <c r="G382" s="4" t="str">
        <f ca="1">_xlfn.XLOOKUP(OFFSET('Survey Data'!$G$2,A382,0),Key!$G$2:$G$3,Key!$H$2:$H$3,"")</f>
        <v/>
      </c>
      <c r="I382">
        <f t="shared" ca="1" si="30"/>
        <v>0</v>
      </c>
      <c r="J382">
        <f t="shared" ca="1" si="31"/>
        <v>0</v>
      </c>
      <c r="K382">
        <f t="shared" ca="1" si="33"/>
        <v>1</v>
      </c>
      <c r="L382" t="b">
        <f t="shared" ca="1" si="34"/>
        <v>1</v>
      </c>
      <c r="M382" t="str">
        <f t="shared" ca="1" si="32"/>
        <v/>
      </c>
      <c r="N382" t="str">
        <f ca="1">IF(L382,"",VLOOKUP(I382,'P NH|Score'!$A$2:$G$8,2,FALSE))</f>
        <v/>
      </c>
      <c r="O382" t="str">
        <f ca="1">IF(L382,"",VLOOKUP(J382,'Survival Rates'!$A$4:$E$123,K382+4)*N382)</f>
        <v/>
      </c>
    </row>
    <row r="383" spans="1:15" x14ac:dyDescent="0.3">
      <c r="A383">
        <f t="shared" si="35"/>
        <v>381</v>
      </c>
      <c r="B383" s="4" t="str">
        <f ca="1">_xlfn.XLOOKUP(OFFSET('Survey Data'!$B$2,A383,0),Key!A$2:A$5,Key!B$2:B$5,"")</f>
        <v/>
      </c>
      <c r="C383" s="4" t="str">
        <f ca="1">_xlfn.XLOOKUP(OFFSET('Survey Data'!$C$2,A383,0),Key!$D$2:$D$4,Key!$E$2:$E$4,"")</f>
        <v/>
      </c>
      <c r="D383" s="4" t="str">
        <f ca="1">_xlfn.XLOOKUP(OFFSET('Survey Data'!$D$2,A383,0),Key!$D$2:$D$4,Key!$E$2:$E$4,"")</f>
        <v/>
      </c>
      <c r="E383" s="4" t="str">
        <f ca="1">_xlfn.XLOOKUP(OFFSET('Survey Data'!$E$2,A383,0),Key!$D$2:$D$4,Key!$E$2:$E$4,"")</f>
        <v/>
      </c>
      <c r="F383" s="4">
        <f ca="1">OFFSET('Survey Data'!$F$2,A383,0)</f>
        <v>0</v>
      </c>
      <c r="G383" s="4" t="str">
        <f ca="1">_xlfn.XLOOKUP(OFFSET('Survey Data'!$G$2,A383,0),Key!$G$2:$G$3,Key!$H$2:$H$3,"")</f>
        <v/>
      </c>
      <c r="I383">
        <f t="shared" ca="1" si="30"/>
        <v>0</v>
      </c>
      <c r="J383">
        <f t="shared" ca="1" si="31"/>
        <v>0</v>
      </c>
      <c r="K383">
        <f t="shared" ca="1" si="33"/>
        <v>1</v>
      </c>
      <c r="L383" t="b">
        <f t="shared" ca="1" si="34"/>
        <v>1</v>
      </c>
      <c r="M383" t="str">
        <f t="shared" ca="1" si="32"/>
        <v/>
      </c>
      <c r="N383" t="str">
        <f ca="1">IF(L383,"",VLOOKUP(I383,'P NH|Score'!$A$2:$G$8,2,FALSE))</f>
        <v/>
      </c>
      <c r="O383" t="str">
        <f ca="1">IF(L383,"",VLOOKUP(J383,'Survival Rates'!$A$4:$E$123,K383+4)*N383)</f>
        <v/>
      </c>
    </row>
    <row r="384" spans="1:15" x14ac:dyDescent="0.3">
      <c r="A384">
        <f t="shared" si="35"/>
        <v>382</v>
      </c>
      <c r="B384" s="4" t="str">
        <f ca="1">_xlfn.XLOOKUP(OFFSET('Survey Data'!$B$2,A384,0),Key!A$2:A$5,Key!B$2:B$5,"")</f>
        <v/>
      </c>
      <c r="C384" s="4" t="str">
        <f ca="1">_xlfn.XLOOKUP(OFFSET('Survey Data'!$C$2,A384,0),Key!$D$2:$D$4,Key!$E$2:$E$4,"")</f>
        <v/>
      </c>
      <c r="D384" s="4" t="str">
        <f ca="1">_xlfn.XLOOKUP(OFFSET('Survey Data'!$D$2,A384,0),Key!$D$2:$D$4,Key!$E$2:$E$4,"")</f>
        <v/>
      </c>
      <c r="E384" s="4" t="str">
        <f ca="1">_xlfn.XLOOKUP(OFFSET('Survey Data'!$E$2,A384,0),Key!$D$2:$D$4,Key!$E$2:$E$4,"")</f>
        <v/>
      </c>
      <c r="F384" s="4">
        <f ca="1">OFFSET('Survey Data'!$F$2,A384,0)</f>
        <v>0</v>
      </c>
      <c r="G384" s="4" t="str">
        <f ca="1">_xlfn.XLOOKUP(OFFSET('Survey Data'!$G$2,A384,0),Key!$G$2:$G$3,Key!$H$2:$H$3,"")</f>
        <v/>
      </c>
      <c r="I384">
        <f t="shared" ca="1" si="30"/>
        <v>0</v>
      </c>
      <c r="J384">
        <f t="shared" ca="1" si="31"/>
        <v>0</v>
      </c>
      <c r="K384">
        <f t="shared" ca="1" si="33"/>
        <v>1</v>
      </c>
      <c r="L384" t="b">
        <f t="shared" ca="1" si="34"/>
        <v>1</v>
      </c>
      <c r="M384" t="str">
        <f t="shared" ca="1" si="32"/>
        <v/>
      </c>
      <c r="N384" t="str">
        <f ca="1">IF(L384,"",VLOOKUP(I384,'P NH|Score'!$A$2:$G$8,2,FALSE))</f>
        <v/>
      </c>
      <c r="O384" t="str">
        <f ca="1">IF(L384,"",VLOOKUP(J384,'Survival Rates'!$A$4:$E$123,K384+4)*N384)</f>
        <v/>
      </c>
    </row>
    <row r="385" spans="1:15" x14ac:dyDescent="0.3">
      <c r="A385">
        <f t="shared" si="35"/>
        <v>383</v>
      </c>
      <c r="B385" s="4" t="str">
        <f ca="1">_xlfn.XLOOKUP(OFFSET('Survey Data'!$B$2,A385,0),Key!A$2:A$5,Key!B$2:B$5,"")</f>
        <v/>
      </c>
      <c r="C385" s="4" t="str">
        <f ca="1">_xlfn.XLOOKUP(OFFSET('Survey Data'!$C$2,A385,0),Key!$D$2:$D$4,Key!$E$2:$E$4,"")</f>
        <v/>
      </c>
      <c r="D385" s="4" t="str">
        <f ca="1">_xlfn.XLOOKUP(OFFSET('Survey Data'!$D$2,A385,0),Key!$D$2:$D$4,Key!$E$2:$E$4,"")</f>
        <v/>
      </c>
      <c r="E385" s="4" t="str">
        <f ca="1">_xlfn.XLOOKUP(OFFSET('Survey Data'!$E$2,A385,0),Key!$D$2:$D$4,Key!$E$2:$E$4,"")</f>
        <v/>
      </c>
      <c r="F385" s="4">
        <f ca="1">OFFSET('Survey Data'!$F$2,A385,0)</f>
        <v>0</v>
      </c>
      <c r="G385" s="4" t="str">
        <f ca="1">_xlfn.XLOOKUP(OFFSET('Survey Data'!$G$2,A385,0),Key!$G$2:$G$3,Key!$H$2:$H$3,"")</f>
        <v/>
      </c>
      <c r="I385">
        <f t="shared" ca="1" si="30"/>
        <v>0</v>
      </c>
      <c r="J385">
        <f t="shared" ca="1" si="31"/>
        <v>0</v>
      </c>
      <c r="K385">
        <f t="shared" ca="1" si="33"/>
        <v>1</v>
      </c>
      <c r="L385" t="b">
        <f t="shared" ca="1" si="34"/>
        <v>1</v>
      </c>
      <c r="M385" t="str">
        <f t="shared" ca="1" si="32"/>
        <v/>
      </c>
      <c r="N385" t="str">
        <f ca="1">IF(L385,"",VLOOKUP(I385,'P NH|Score'!$A$2:$G$8,2,FALSE))</f>
        <v/>
      </c>
      <c r="O385" t="str">
        <f ca="1">IF(L385,"",VLOOKUP(J385,'Survival Rates'!$A$4:$E$123,K385+4)*N385)</f>
        <v/>
      </c>
    </row>
    <row r="386" spans="1:15" x14ac:dyDescent="0.3">
      <c r="A386">
        <f t="shared" si="35"/>
        <v>384</v>
      </c>
      <c r="B386" s="4" t="str">
        <f ca="1">_xlfn.XLOOKUP(OFFSET('Survey Data'!$B$2,A386,0),Key!A$2:A$5,Key!B$2:B$5,"")</f>
        <v/>
      </c>
      <c r="C386" s="4" t="str">
        <f ca="1">_xlfn.XLOOKUP(OFFSET('Survey Data'!$C$2,A386,0),Key!$D$2:$D$4,Key!$E$2:$E$4,"")</f>
        <v/>
      </c>
      <c r="D386" s="4" t="str">
        <f ca="1">_xlfn.XLOOKUP(OFFSET('Survey Data'!$D$2,A386,0),Key!$D$2:$D$4,Key!$E$2:$E$4,"")</f>
        <v/>
      </c>
      <c r="E386" s="4" t="str">
        <f ca="1">_xlfn.XLOOKUP(OFFSET('Survey Data'!$E$2,A386,0),Key!$D$2:$D$4,Key!$E$2:$E$4,"")</f>
        <v/>
      </c>
      <c r="F386" s="4">
        <f ca="1">OFFSET('Survey Data'!$F$2,A386,0)</f>
        <v>0</v>
      </c>
      <c r="G386" s="4" t="str">
        <f ca="1">_xlfn.XLOOKUP(OFFSET('Survey Data'!$G$2,A386,0),Key!$G$2:$G$3,Key!$H$2:$H$3,"")</f>
        <v/>
      </c>
      <c r="I386">
        <f t="shared" ca="1" si="30"/>
        <v>0</v>
      </c>
      <c r="J386">
        <f t="shared" ca="1" si="31"/>
        <v>0</v>
      </c>
      <c r="K386">
        <f t="shared" ca="1" si="33"/>
        <v>1</v>
      </c>
      <c r="L386" t="b">
        <f t="shared" ca="1" si="34"/>
        <v>1</v>
      </c>
      <c r="M386" t="str">
        <f t="shared" ca="1" si="32"/>
        <v/>
      </c>
      <c r="N386" t="str">
        <f ca="1">IF(L386,"",VLOOKUP(I386,'P NH|Score'!$A$2:$G$8,2,FALSE))</f>
        <v/>
      </c>
      <c r="O386" t="str">
        <f ca="1">IF(L386,"",VLOOKUP(J386,'Survival Rates'!$A$4:$E$123,K386+4)*N386)</f>
        <v/>
      </c>
    </row>
    <row r="387" spans="1:15" x14ac:dyDescent="0.3">
      <c r="A387">
        <f t="shared" si="35"/>
        <v>385</v>
      </c>
      <c r="B387" s="4" t="str">
        <f ca="1">_xlfn.XLOOKUP(OFFSET('Survey Data'!$B$2,A387,0),Key!A$2:A$5,Key!B$2:B$5,"")</f>
        <v/>
      </c>
      <c r="C387" s="4" t="str">
        <f ca="1">_xlfn.XLOOKUP(OFFSET('Survey Data'!$C$2,A387,0),Key!$D$2:$D$4,Key!$E$2:$E$4,"")</f>
        <v/>
      </c>
      <c r="D387" s="4" t="str">
        <f ca="1">_xlfn.XLOOKUP(OFFSET('Survey Data'!$D$2,A387,0),Key!$D$2:$D$4,Key!$E$2:$E$4,"")</f>
        <v/>
      </c>
      <c r="E387" s="4" t="str">
        <f ca="1">_xlfn.XLOOKUP(OFFSET('Survey Data'!$E$2,A387,0),Key!$D$2:$D$4,Key!$E$2:$E$4,"")</f>
        <v/>
      </c>
      <c r="F387" s="4">
        <f ca="1">OFFSET('Survey Data'!$F$2,A387,0)</f>
        <v>0</v>
      </c>
      <c r="G387" s="4" t="str">
        <f ca="1">_xlfn.XLOOKUP(OFFSET('Survey Data'!$G$2,A387,0),Key!$G$2:$G$3,Key!$H$2:$H$3,"")</f>
        <v/>
      </c>
      <c r="I387">
        <f t="shared" ref="I387:I450" ca="1" si="36">SUM(C387:E387)</f>
        <v>0</v>
      </c>
      <c r="J387">
        <f t="shared" ref="J387:J450" ca="1" si="37">IF(OR(F387="",F387="."),0,F387)</f>
        <v>0</v>
      </c>
      <c r="K387">
        <f t="shared" ca="1" si="33"/>
        <v>1</v>
      </c>
      <c r="L387" t="b">
        <f t="shared" ca="1" si="34"/>
        <v>1</v>
      </c>
      <c r="M387" t="str">
        <f t="shared" ref="M387:M450" ca="1" si="38">IF(NOT(L387),IF(I387&gt;5,1,0),"")</f>
        <v/>
      </c>
      <c r="N387" t="str">
        <f ca="1">IF(L387,"",VLOOKUP(I387,'P NH|Score'!$A$2:$G$8,2,FALSE))</f>
        <v/>
      </c>
      <c r="O387" t="str">
        <f ca="1">IF(L387,"",VLOOKUP(J387,'Survival Rates'!$A$4:$E$123,K387+4)*N387)</f>
        <v/>
      </c>
    </row>
    <row r="388" spans="1:15" x14ac:dyDescent="0.3">
      <c r="A388">
        <f t="shared" si="35"/>
        <v>386</v>
      </c>
      <c r="B388" s="4" t="str">
        <f ca="1">_xlfn.XLOOKUP(OFFSET('Survey Data'!$B$2,A388,0),Key!A$2:A$5,Key!B$2:B$5,"")</f>
        <v/>
      </c>
      <c r="C388" s="4" t="str">
        <f ca="1">_xlfn.XLOOKUP(OFFSET('Survey Data'!$C$2,A388,0),Key!$D$2:$D$4,Key!$E$2:$E$4,"")</f>
        <v/>
      </c>
      <c r="D388" s="4" t="str">
        <f ca="1">_xlfn.XLOOKUP(OFFSET('Survey Data'!$D$2,A388,0),Key!$D$2:$D$4,Key!$E$2:$E$4,"")</f>
        <v/>
      </c>
      <c r="E388" s="4" t="str">
        <f ca="1">_xlfn.XLOOKUP(OFFSET('Survey Data'!$E$2,A388,0),Key!$D$2:$D$4,Key!$E$2:$E$4,"")</f>
        <v/>
      </c>
      <c r="F388" s="4">
        <f ca="1">OFFSET('Survey Data'!$F$2,A388,0)</f>
        <v>0</v>
      </c>
      <c r="G388" s="4" t="str">
        <f ca="1">_xlfn.XLOOKUP(OFFSET('Survey Data'!$G$2,A388,0),Key!$G$2:$G$3,Key!$H$2:$H$3,"")</f>
        <v/>
      </c>
      <c r="I388">
        <f t="shared" ca="1" si="36"/>
        <v>0</v>
      </c>
      <c r="J388">
        <f t="shared" ca="1" si="37"/>
        <v>0</v>
      </c>
      <c r="K388">
        <f t="shared" ref="K388:K451" ca="1" si="39">IF(G388="",1,G388)</f>
        <v>1</v>
      </c>
      <c r="L388" t="b">
        <f t="shared" ref="L388:L451" ca="1" si="40">OR(B388="",B388=".",I388&lt;3,I388&gt;9,J388&lt;51,J388&gt;117)</f>
        <v>1</v>
      </c>
      <c r="M388" t="str">
        <f t="shared" ca="1" si="38"/>
        <v/>
      </c>
      <c r="N388" t="str">
        <f ca="1">IF(L388,"",VLOOKUP(I388,'P NH|Score'!$A$2:$G$8,2,FALSE))</f>
        <v/>
      </c>
      <c r="O388" t="str">
        <f ca="1">IF(L388,"",VLOOKUP(J388,'Survival Rates'!$A$4:$E$123,K388+4)*N388)</f>
        <v/>
      </c>
    </row>
    <row r="389" spans="1:15" x14ac:dyDescent="0.3">
      <c r="A389">
        <f t="shared" ref="A389:A452" si="41">A388+1</f>
        <v>387</v>
      </c>
      <c r="B389" s="4" t="str">
        <f ca="1">_xlfn.XLOOKUP(OFFSET('Survey Data'!$B$2,A389,0),Key!A$2:A$5,Key!B$2:B$5,"")</f>
        <v/>
      </c>
      <c r="C389" s="4" t="str">
        <f ca="1">_xlfn.XLOOKUP(OFFSET('Survey Data'!$C$2,A389,0),Key!$D$2:$D$4,Key!$E$2:$E$4,"")</f>
        <v/>
      </c>
      <c r="D389" s="4" t="str">
        <f ca="1">_xlfn.XLOOKUP(OFFSET('Survey Data'!$D$2,A389,0),Key!$D$2:$D$4,Key!$E$2:$E$4,"")</f>
        <v/>
      </c>
      <c r="E389" s="4" t="str">
        <f ca="1">_xlfn.XLOOKUP(OFFSET('Survey Data'!$E$2,A389,0),Key!$D$2:$D$4,Key!$E$2:$E$4,"")</f>
        <v/>
      </c>
      <c r="F389" s="4">
        <f ca="1">OFFSET('Survey Data'!$F$2,A389,0)</f>
        <v>0</v>
      </c>
      <c r="G389" s="4" t="str">
        <f ca="1">_xlfn.XLOOKUP(OFFSET('Survey Data'!$G$2,A389,0),Key!$G$2:$G$3,Key!$H$2:$H$3,"")</f>
        <v/>
      </c>
      <c r="I389">
        <f t="shared" ca="1" si="36"/>
        <v>0</v>
      </c>
      <c r="J389">
        <f t="shared" ca="1" si="37"/>
        <v>0</v>
      </c>
      <c r="K389">
        <f t="shared" ca="1" si="39"/>
        <v>1</v>
      </c>
      <c r="L389" t="b">
        <f t="shared" ca="1" si="40"/>
        <v>1</v>
      </c>
      <c r="M389" t="str">
        <f t="shared" ca="1" si="38"/>
        <v/>
      </c>
      <c r="N389" t="str">
        <f ca="1">IF(L389,"",VLOOKUP(I389,'P NH|Score'!$A$2:$G$8,2,FALSE))</f>
        <v/>
      </c>
      <c r="O389" t="str">
        <f ca="1">IF(L389,"",VLOOKUP(J389,'Survival Rates'!$A$4:$E$123,K389+4)*N389)</f>
        <v/>
      </c>
    </row>
    <row r="390" spans="1:15" x14ac:dyDescent="0.3">
      <c r="A390">
        <f t="shared" si="41"/>
        <v>388</v>
      </c>
      <c r="B390" s="4" t="str">
        <f ca="1">_xlfn.XLOOKUP(OFFSET('Survey Data'!$B$2,A390,0),Key!A$2:A$5,Key!B$2:B$5,"")</f>
        <v/>
      </c>
      <c r="C390" s="4" t="str">
        <f ca="1">_xlfn.XLOOKUP(OFFSET('Survey Data'!$C$2,A390,0),Key!$D$2:$D$4,Key!$E$2:$E$4,"")</f>
        <v/>
      </c>
      <c r="D390" s="4" t="str">
        <f ca="1">_xlfn.XLOOKUP(OFFSET('Survey Data'!$D$2,A390,0),Key!$D$2:$D$4,Key!$E$2:$E$4,"")</f>
        <v/>
      </c>
      <c r="E390" s="4" t="str">
        <f ca="1">_xlfn.XLOOKUP(OFFSET('Survey Data'!$E$2,A390,0),Key!$D$2:$D$4,Key!$E$2:$E$4,"")</f>
        <v/>
      </c>
      <c r="F390" s="4">
        <f ca="1">OFFSET('Survey Data'!$F$2,A390,0)</f>
        <v>0</v>
      </c>
      <c r="G390" s="4" t="str">
        <f ca="1">_xlfn.XLOOKUP(OFFSET('Survey Data'!$G$2,A390,0),Key!$G$2:$G$3,Key!$H$2:$H$3,"")</f>
        <v/>
      </c>
      <c r="I390">
        <f t="shared" ca="1" si="36"/>
        <v>0</v>
      </c>
      <c r="J390">
        <f t="shared" ca="1" si="37"/>
        <v>0</v>
      </c>
      <c r="K390">
        <f t="shared" ca="1" si="39"/>
        <v>1</v>
      </c>
      <c r="L390" t="b">
        <f t="shared" ca="1" si="40"/>
        <v>1</v>
      </c>
      <c r="M390" t="str">
        <f t="shared" ca="1" si="38"/>
        <v/>
      </c>
      <c r="N390" t="str">
        <f ca="1">IF(L390,"",VLOOKUP(I390,'P NH|Score'!$A$2:$G$8,2,FALSE))</f>
        <v/>
      </c>
      <c r="O390" t="str">
        <f ca="1">IF(L390,"",VLOOKUP(J390,'Survival Rates'!$A$4:$E$123,K390+4)*N390)</f>
        <v/>
      </c>
    </row>
    <row r="391" spans="1:15" x14ac:dyDescent="0.3">
      <c r="A391">
        <f t="shared" si="41"/>
        <v>389</v>
      </c>
      <c r="B391" s="4" t="str">
        <f ca="1">_xlfn.XLOOKUP(OFFSET('Survey Data'!$B$2,A391,0),Key!A$2:A$5,Key!B$2:B$5,"")</f>
        <v/>
      </c>
      <c r="C391" s="4" t="str">
        <f ca="1">_xlfn.XLOOKUP(OFFSET('Survey Data'!$C$2,A391,0),Key!$D$2:$D$4,Key!$E$2:$E$4,"")</f>
        <v/>
      </c>
      <c r="D391" s="4" t="str">
        <f ca="1">_xlfn.XLOOKUP(OFFSET('Survey Data'!$D$2,A391,0),Key!$D$2:$D$4,Key!$E$2:$E$4,"")</f>
        <v/>
      </c>
      <c r="E391" s="4" t="str">
        <f ca="1">_xlfn.XLOOKUP(OFFSET('Survey Data'!$E$2,A391,0),Key!$D$2:$D$4,Key!$E$2:$E$4,"")</f>
        <v/>
      </c>
      <c r="F391" s="4">
        <f ca="1">OFFSET('Survey Data'!$F$2,A391,0)</f>
        <v>0</v>
      </c>
      <c r="G391" s="4" t="str">
        <f ca="1">_xlfn.XLOOKUP(OFFSET('Survey Data'!$G$2,A391,0),Key!$G$2:$G$3,Key!$H$2:$H$3,"")</f>
        <v/>
      </c>
      <c r="I391">
        <f t="shared" ca="1" si="36"/>
        <v>0</v>
      </c>
      <c r="J391">
        <f t="shared" ca="1" si="37"/>
        <v>0</v>
      </c>
      <c r="K391">
        <f t="shared" ca="1" si="39"/>
        <v>1</v>
      </c>
      <c r="L391" t="b">
        <f t="shared" ca="1" si="40"/>
        <v>1</v>
      </c>
      <c r="M391" t="str">
        <f t="shared" ca="1" si="38"/>
        <v/>
      </c>
      <c r="N391" t="str">
        <f ca="1">IF(L391,"",VLOOKUP(I391,'P NH|Score'!$A$2:$G$8,2,FALSE))</f>
        <v/>
      </c>
      <c r="O391" t="str">
        <f ca="1">IF(L391,"",VLOOKUP(J391,'Survival Rates'!$A$4:$E$123,K391+4)*N391)</f>
        <v/>
      </c>
    </row>
    <row r="392" spans="1:15" x14ac:dyDescent="0.3">
      <c r="A392">
        <f t="shared" si="41"/>
        <v>390</v>
      </c>
      <c r="B392" s="4" t="str">
        <f ca="1">_xlfn.XLOOKUP(OFFSET('Survey Data'!$B$2,A392,0),Key!A$2:A$5,Key!B$2:B$5,"")</f>
        <v/>
      </c>
      <c r="C392" s="4" t="str">
        <f ca="1">_xlfn.XLOOKUP(OFFSET('Survey Data'!$C$2,A392,0),Key!$D$2:$D$4,Key!$E$2:$E$4,"")</f>
        <v/>
      </c>
      <c r="D392" s="4" t="str">
        <f ca="1">_xlfn.XLOOKUP(OFFSET('Survey Data'!$D$2,A392,0),Key!$D$2:$D$4,Key!$E$2:$E$4,"")</f>
        <v/>
      </c>
      <c r="E392" s="4" t="str">
        <f ca="1">_xlfn.XLOOKUP(OFFSET('Survey Data'!$E$2,A392,0),Key!$D$2:$D$4,Key!$E$2:$E$4,"")</f>
        <v/>
      </c>
      <c r="F392" s="4">
        <f ca="1">OFFSET('Survey Data'!$F$2,A392,0)</f>
        <v>0</v>
      </c>
      <c r="G392" s="4" t="str">
        <f ca="1">_xlfn.XLOOKUP(OFFSET('Survey Data'!$G$2,A392,0),Key!$G$2:$G$3,Key!$H$2:$H$3,"")</f>
        <v/>
      </c>
      <c r="I392">
        <f t="shared" ca="1" si="36"/>
        <v>0</v>
      </c>
      <c r="J392">
        <f t="shared" ca="1" si="37"/>
        <v>0</v>
      </c>
      <c r="K392">
        <f t="shared" ca="1" si="39"/>
        <v>1</v>
      </c>
      <c r="L392" t="b">
        <f t="shared" ca="1" si="40"/>
        <v>1</v>
      </c>
      <c r="M392" t="str">
        <f t="shared" ca="1" si="38"/>
        <v/>
      </c>
      <c r="N392" t="str">
        <f ca="1">IF(L392,"",VLOOKUP(I392,'P NH|Score'!$A$2:$G$8,2,FALSE))</f>
        <v/>
      </c>
      <c r="O392" t="str">
        <f ca="1">IF(L392,"",VLOOKUP(J392,'Survival Rates'!$A$4:$E$123,K392+4)*N392)</f>
        <v/>
      </c>
    </row>
    <row r="393" spans="1:15" x14ac:dyDescent="0.3">
      <c r="A393">
        <f t="shared" si="41"/>
        <v>391</v>
      </c>
      <c r="B393" s="4" t="str">
        <f ca="1">_xlfn.XLOOKUP(OFFSET('Survey Data'!$B$2,A393,0),Key!A$2:A$5,Key!B$2:B$5,"")</f>
        <v/>
      </c>
      <c r="C393" s="4" t="str">
        <f ca="1">_xlfn.XLOOKUP(OFFSET('Survey Data'!$C$2,A393,0),Key!$D$2:$D$4,Key!$E$2:$E$4,"")</f>
        <v/>
      </c>
      <c r="D393" s="4" t="str">
        <f ca="1">_xlfn.XLOOKUP(OFFSET('Survey Data'!$D$2,A393,0),Key!$D$2:$D$4,Key!$E$2:$E$4,"")</f>
        <v/>
      </c>
      <c r="E393" s="4" t="str">
        <f ca="1">_xlfn.XLOOKUP(OFFSET('Survey Data'!$E$2,A393,0),Key!$D$2:$D$4,Key!$E$2:$E$4,"")</f>
        <v/>
      </c>
      <c r="F393" s="4">
        <f ca="1">OFFSET('Survey Data'!$F$2,A393,0)</f>
        <v>0</v>
      </c>
      <c r="G393" s="4" t="str">
        <f ca="1">_xlfn.XLOOKUP(OFFSET('Survey Data'!$G$2,A393,0),Key!$G$2:$G$3,Key!$H$2:$H$3,"")</f>
        <v/>
      </c>
      <c r="I393">
        <f t="shared" ca="1" si="36"/>
        <v>0</v>
      </c>
      <c r="J393">
        <f t="shared" ca="1" si="37"/>
        <v>0</v>
      </c>
      <c r="K393">
        <f t="shared" ca="1" si="39"/>
        <v>1</v>
      </c>
      <c r="L393" t="b">
        <f t="shared" ca="1" si="40"/>
        <v>1</v>
      </c>
      <c r="M393" t="str">
        <f t="shared" ca="1" si="38"/>
        <v/>
      </c>
      <c r="N393" t="str">
        <f ca="1">IF(L393,"",VLOOKUP(I393,'P NH|Score'!$A$2:$G$8,2,FALSE))</f>
        <v/>
      </c>
      <c r="O393" t="str">
        <f ca="1">IF(L393,"",VLOOKUP(J393,'Survival Rates'!$A$4:$E$123,K393+4)*N393)</f>
        <v/>
      </c>
    </row>
    <row r="394" spans="1:15" x14ac:dyDescent="0.3">
      <c r="A394">
        <f t="shared" si="41"/>
        <v>392</v>
      </c>
      <c r="B394" s="4" t="str">
        <f ca="1">_xlfn.XLOOKUP(OFFSET('Survey Data'!$B$2,A394,0),Key!A$2:A$5,Key!B$2:B$5,"")</f>
        <v/>
      </c>
      <c r="C394" s="4" t="str">
        <f ca="1">_xlfn.XLOOKUP(OFFSET('Survey Data'!$C$2,A394,0),Key!$D$2:$D$4,Key!$E$2:$E$4,"")</f>
        <v/>
      </c>
      <c r="D394" s="4" t="str">
        <f ca="1">_xlfn.XLOOKUP(OFFSET('Survey Data'!$D$2,A394,0),Key!$D$2:$D$4,Key!$E$2:$E$4,"")</f>
        <v/>
      </c>
      <c r="E394" s="4" t="str">
        <f ca="1">_xlfn.XLOOKUP(OFFSET('Survey Data'!$E$2,A394,0),Key!$D$2:$D$4,Key!$E$2:$E$4,"")</f>
        <v/>
      </c>
      <c r="F394" s="4">
        <f ca="1">OFFSET('Survey Data'!$F$2,A394,0)</f>
        <v>0</v>
      </c>
      <c r="G394" s="4" t="str">
        <f ca="1">_xlfn.XLOOKUP(OFFSET('Survey Data'!$G$2,A394,0),Key!$G$2:$G$3,Key!$H$2:$H$3,"")</f>
        <v/>
      </c>
      <c r="I394">
        <f t="shared" ca="1" si="36"/>
        <v>0</v>
      </c>
      <c r="J394">
        <f t="shared" ca="1" si="37"/>
        <v>0</v>
      </c>
      <c r="K394">
        <f t="shared" ca="1" si="39"/>
        <v>1</v>
      </c>
      <c r="L394" t="b">
        <f t="shared" ca="1" si="40"/>
        <v>1</v>
      </c>
      <c r="M394" t="str">
        <f t="shared" ca="1" si="38"/>
        <v/>
      </c>
      <c r="N394" t="str">
        <f ca="1">IF(L394,"",VLOOKUP(I394,'P NH|Score'!$A$2:$G$8,2,FALSE))</f>
        <v/>
      </c>
      <c r="O394" t="str">
        <f ca="1">IF(L394,"",VLOOKUP(J394,'Survival Rates'!$A$4:$E$123,K394+4)*N394)</f>
        <v/>
      </c>
    </row>
    <row r="395" spans="1:15" x14ac:dyDescent="0.3">
      <c r="A395">
        <f t="shared" si="41"/>
        <v>393</v>
      </c>
      <c r="B395" s="4" t="str">
        <f ca="1">_xlfn.XLOOKUP(OFFSET('Survey Data'!$B$2,A395,0),Key!A$2:A$5,Key!B$2:B$5,"")</f>
        <v/>
      </c>
      <c r="C395" s="4" t="str">
        <f ca="1">_xlfn.XLOOKUP(OFFSET('Survey Data'!$C$2,A395,0),Key!$D$2:$D$4,Key!$E$2:$E$4,"")</f>
        <v/>
      </c>
      <c r="D395" s="4" t="str">
        <f ca="1">_xlfn.XLOOKUP(OFFSET('Survey Data'!$D$2,A395,0),Key!$D$2:$D$4,Key!$E$2:$E$4,"")</f>
        <v/>
      </c>
      <c r="E395" s="4" t="str">
        <f ca="1">_xlfn.XLOOKUP(OFFSET('Survey Data'!$E$2,A395,0),Key!$D$2:$D$4,Key!$E$2:$E$4,"")</f>
        <v/>
      </c>
      <c r="F395" s="4">
        <f ca="1">OFFSET('Survey Data'!$F$2,A395,0)</f>
        <v>0</v>
      </c>
      <c r="G395" s="4" t="str">
        <f ca="1">_xlfn.XLOOKUP(OFFSET('Survey Data'!$G$2,A395,0),Key!$G$2:$G$3,Key!$H$2:$H$3,"")</f>
        <v/>
      </c>
      <c r="I395">
        <f t="shared" ca="1" si="36"/>
        <v>0</v>
      </c>
      <c r="J395">
        <f t="shared" ca="1" si="37"/>
        <v>0</v>
      </c>
      <c r="K395">
        <f t="shared" ca="1" si="39"/>
        <v>1</v>
      </c>
      <c r="L395" t="b">
        <f t="shared" ca="1" si="40"/>
        <v>1</v>
      </c>
      <c r="M395" t="str">
        <f t="shared" ca="1" si="38"/>
        <v/>
      </c>
      <c r="N395" t="str">
        <f ca="1">IF(L395,"",VLOOKUP(I395,'P NH|Score'!$A$2:$G$8,2,FALSE))</f>
        <v/>
      </c>
      <c r="O395" t="str">
        <f ca="1">IF(L395,"",VLOOKUP(J395,'Survival Rates'!$A$4:$E$123,K395+4)*N395)</f>
        <v/>
      </c>
    </row>
    <row r="396" spans="1:15" x14ac:dyDescent="0.3">
      <c r="A396">
        <f t="shared" si="41"/>
        <v>394</v>
      </c>
      <c r="B396" s="4" t="str">
        <f ca="1">_xlfn.XLOOKUP(OFFSET('Survey Data'!$B$2,A396,0),Key!A$2:A$5,Key!B$2:B$5,"")</f>
        <v/>
      </c>
      <c r="C396" s="4" t="str">
        <f ca="1">_xlfn.XLOOKUP(OFFSET('Survey Data'!$C$2,A396,0),Key!$D$2:$D$4,Key!$E$2:$E$4,"")</f>
        <v/>
      </c>
      <c r="D396" s="4" t="str">
        <f ca="1">_xlfn.XLOOKUP(OFFSET('Survey Data'!$D$2,A396,0),Key!$D$2:$D$4,Key!$E$2:$E$4,"")</f>
        <v/>
      </c>
      <c r="E396" s="4" t="str">
        <f ca="1">_xlfn.XLOOKUP(OFFSET('Survey Data'!$E$2,A396,0),Key!$D$2:$D$4,Key!$E$2:$E$4,"")</f>
        <v/>
      </c>
      <c r="F396" s="4">
        <f ca="1">OFFSET('Survey Data'!$F$2,A396,0)</f>
        <v>0</v>
      </c>
      <c r="G396" s="4" t="str">
        <f ca="1">_xlfn.XLOOKUP(OFFSET('Survey Data'!$G$2,A396,0),Key!$G$2:$G$3,Key!$H$2:$H$3,"")</f>
        <v/>
      </c>
      <c r="I396">
        <f t="shared" ca="1" si="36"/>
        <v>0</v>
      </c>
      <c r="J396">
        <f t="shared" ca="1" si="37"/>
        <v>0</v>
      </c>
      <c r="K396">
        <f t="shared" ca="1" si="39"/>
        <v>1</v>
      </c>
      <c r="L396" t="b">
        <f t="shared" ca="1" si="40"/>
        <v>1</v>
      </c>
      <c r="M396" t="str">
        <f t="shared" ca="1" si="38"/>
        <v/>
      </c>
      <c r="N396" t="str">
        <f ca="1">IF(L396,"",VLOOKUP(I396,'P NH|Score'!$A$2:$G$8,2,FALSE))</f>
        <v/>
      </c>
      <c r="O396" t="str">
        <f ca="1">IF(L396,"",VLOOKUP(J396,'Survival Rates'!$A$4:$E$123,K396+4)*N396)</f>
        <v/>
      </c>
    </row>
    <row r="397" spans="1:15" x14ac:dyDescent="0.3">
      <c r="A397">
        <f t="shared" si="41"/>
        <v>395</v>
      </c>
      <c r="B397" s="4" t="str">
        <f ca="1">_xlfn.XLOOKUP(OFFSET('Survey Data'!$B$2,A397,0),Key!A$2:A$5,Key!B$2:B$5,"")</f>
        <v/>
      </c>
      <c r="C397" s="4" t="str">
        <f ca="1">_xlfn.XLOOKUP(OFFSET('Survey Data'!$C$2,A397,0),Key!$D$2:$D$4,Key!$E$2:$E$4,"")</f>
        <v/>
      </c>
      <c r="D397" s="4" t="str">
        <f ca="1">_xlfn.XLOOKUP(OFFSET('Survey Data'!$D$2,A397,0),Key!$D$2:$D$4,Key!$E$2:$E$4,"")</f>
        <v/>
      </c>
      <c r="E397" s="4" t="str">
        <f ca="1">_xlfn.XLOOKUP(OFFSET('Survey Data'!$E$2,A397,0),Key!$D$2:$D$4,Key!$E$2:$E$4,"")</f>
        <v/>
      </c>
      <c r="F397" s="4">
        <f ca="1">OFFSET('Survey Data'!$F$2,A397,0)</f>
        <v>0</v>
      </c>
      <c r="G397" s="4" t="str">
        <f ca="1">_xlfn.XLOOKUP(OFFSET('Survey Data'!$G$2,A397,0),Key!$G$2:$G$3,Key!$H$2:$H$3,"")</f>
        <v/>
      </c>
      <c r="I397">
        <f t="shared" ca="1" si="36"/>
        <v>0</v>
      </c>
      <c r="J397">
        <f t="shared" ca="1" si="37"/>
        <v>0</v>
      </c>
      <c r="K397">
        <f t="shared" ca="1" si="39"/>
        <v>1</v>
      </c>
      <c r="L397" t="b">
        <f t="shared" ca="1" si="40"/>
        <v>1</v>
      </c>
      <c r="M397" t="str">
        <f t="shared" ca="1" si="38"/>
        <v/>
      </c>
      <c r="N397" t="str">
        <f ca="1">IF(L397,"",VLOOKUP(I397,'P NH|Score'!$A$2:$G$8,2,FALSE))</f>
        <v/>
      </c>
      <c r="O397" t="str">
        <f ca="1">IF(L397,"",VLOOKUP(J397,'Survival Rates'!$A$4:$E$123,K397+4)*N397)</f>
        <v/>
      </c>
    </row>
    <row r="398" spans="1:15" x14ac:dyDescent="0.3">
      <c r="A398">
        <f t="shared" si="41"/>
        <v>396</v>
      </c>
      <c r="B398" s="4" t="str">
        <f ca="1">_xlfn.XLOOKUP(OFFSET('Survey Data'!$B$2,A398,0),Key!A$2:A$5,Key!B$2:B$5,"")</f>
        <v/>
      </c>
      <c r="C398" s="4" t="str">
        <f ca="1">_xlfn.XLOOKUP(OFFSET('Survey Data'!$C$2,A398,0),Key!$D$2:$D$4,Key!$E$2:$E$4,"")</f>
        <v/>
      </c>
      <c r="D398" s="4" t="str">
        <f ca="1">_xlfn.XLOOKUP(OFFSET('Survey Data'!$D$2,A398,0),Key!$D$2:$D$4,Key!$E$2:$E$4,"")</f>
        <v/>
      </c>
      <c r="E398" s="4" t="str">
        <f ca="1">_xlfn.XLOOKUP(OFFSET('Survey Data'!$E$2,A398,0),Key!$D$2:$D$4,Key!$E$2:$E$4,"")</f>
        <v/>
      </c>
      <c r="F398" s="4">
        <f ca="1">OFFSET('Survey Data'!$F$2,A398,0)</f>
        <v>0</v>
      </c>
      <c r="G398" s="4" t="str">
        <f ca="1">_xlfn.XLOOKUP(OFFSET('Survey Data'!$G$2,A398,0),Key!$G$2:$G$3,Key!$H$2:$H$3,"")</f>
        <v/>
      </c>
      <c r="I398">
        <f t="shared" ca="1" si="36"/>
        <v>0</v>
      </c>
      <c r="J398">
        <f t="shared" ca="1" si="37"/>
        <v>0</v>
      </c>
      <c r="K398">
        <f t="shared" ca="1" si="39"/>
        <v>1</v>
      </c>
      <c r="L398" t="b">
        <f t="shared" ca="1" si="40"/>
        <v>1</v>
      </c>
      <c r="M398" t="str">
        <f t="shared" ca="1" si="38"/>
        <v/>
      </c>
      <c r="N398" t="str">
        <f ca="1">IF(L398,"",VLOOKUP(I398,'P NH|Score'!$A$2:$G$8,2,FALSE))</f>
        <v/>
      </c>
      <c r="O398" t="str">
        <f ca="1">IF(L398,"",VLOOKUP(J398,'Survival Rates'!$A$4:$E$123,K398+4)*N398)</f>
        <v/>
      </c>
    </row>
    <row r="399" spans="1:15" x14ac:dyDescent="0.3">
      <c r="A399">
        <f t="shared" si="41"/>
        <v>397</v>
      </c>
      <c r="B399" s="4" t="str">
        <f ca="1">_xlfn.XLOOKUP(OFFSET('Survey Data'!$B$2,A399,0),Key!A$2:A$5,Key!B$2:B$5,"")</f>
        <v/>
      </c>
      <c r="C399" s="4" t="str">
        <f ca="1">_xlfn.XLOOKUP(OFFSET('Survey Data'!$C$2,A399,0),Key!$D$2:$D$4,Key!$E$2:$E$4,"")</f>
        <v/>
      </c>
      <c r="D399" s="4" t="str">
        <f ca="1">_xlfn.XLOOKUP(OFFSET('Survey Data'!$D$2,A399,0),Key!$D$2:$D$4,Key!$E$2:$E$4,"")</f>
        <v/>
      </c>
      <c r="E399" s="4" t="str">
        <f ca="1">_xlfn.XLOOKUP(OFFSET('Survey Data'!$E$2,A399,0),Key!$D$2:$D$4,Key!$E$2:$E$4,"")</f>
        <v/>
      </c>
      <c r="F399" s="4">
        <f ca="1">OFFSET('Survey Data'!$F$2,A399,0)</f>
        <v>0</v>
      </c>
      <c r="G399" s="4" t="str">
        <f ca="1">_xlfn.XLOOKUP(OFFSET('Survey Data'!$G$2,A399,0),Key!$G$2:$G$3,Key!$H$2:$H$3,"")</f>
        <v/>
      </c>
      <c r="I399">
        <f t="shared" ca="1" si="36"/>
        <v>0</v>
      </c>
      <c r="J399">
        <f t="shared" ca="1" si="37"/>
        <v>0</v>
      </c>
      <c r="K399">
        <f t="shared" ca="1" si="39"/>
        <v>1</v>
      </c>
      <c r="L399" t="b">
        <f t="shared" ca="1" si="40"/>
        <v>1</v>
      </c>
      <c r="M399" t="str">
        <f t="shared" ca="1" si="38"/>
        <v/>
      </c>
      <c r="N399" t="str">
        <f ca="1">IF(L399,"",VLOOKUP(I399,'P NH|Score'!$A$2:$G$8,2,FALSE))</f>
        <v/>
      </c>
      <c r="O399" t="str">
        <f ca="1">IF(L399,"",VLOOKUP(J399,'Survival Rates'!$A$4:$E$123,K399+4)*N399)</f>
        <v/>
      </c>
    </row>
    <row r="400" spans="1:15" x14ac:dyDescent="0.3">
      <c r="A400">
        <f t="shared" si="41"/>
        <v>398</v>
      </c>
      <c r="B400" s="4" t="str">
        <f ca="1">_xlfn.XLOOKUP(OFFSET('Survey Data'!$B$2,A400,0),Key!A$2:A$5,Key!B$2:B$5,"")</f>
        <v/>
      </c>
      <c r="C400" s="4" t="str">
        <f ca="1">_xlfn.XLOOKUP(OFFSET('Survey Data'!$C$2,A400,0),Key!$D$2:$D$4,Key!$E$2:$E$4,"")</f>
        <v/>
      </c>
      <c r="D400" s="4" t="str">
        <f ca="1">_xlfn.XLOOKUP(OFFSET('Survey Data'!$D$2,A400,0),Key!$D$2:$D$4,Key!$E$2:$E$4,"")</f>
        <v/>
      </c>
      <c r="E400" s="4" t="str">
        <f ca="1">_xlfn.XLOOKUP(OFFSET('Survey Data'!$E$2,A400,0),Key!$D$2:$D$4,Key!$E$2:$E$4,"")</f>
        <v/>
      </c>
      <c r="F400" s="4">
        <f ca="1">OFFSET('Survey Data'!$F$2,A400,0)</f>
        <v>0</v>
      </c>
      <c r="G400" s="4" t="str">
        <f ca="1">_xlfn.XLOOKUP(OFFSET('Survey Data'!$G$2,A400,0),Key!$G$2:$G$3,Key!$H$2:$H$3,"")</f>
        <v/>
      </c>
      <c r="I400">
        <f t="shared" ca="1" si="36"/>
        <v>0</v>
      </c>
      <c r="J400">
        <f t="shared" ca="1" si="37"/>
        <v>0</v>
      </c>
      <c r="K400">
        <f t="shared" ca="1" si="39"/>
        <v>1</v>
      </c>
      <c r="L400" t="b">
        <f t="shared" ca="1" si="40"/>
        <v>1</v>
      </c>
      <c r="M400" t="str">
        <f t="shared" ca="1" si="38"/>
        <v/>
      </c>
      <c r="N400" t="str">
        <f ca="1">IF(L400,"",VLOOKUP(I400,'P NH|Score'!$A$2:$G$8,2,FALSE))</f>
        <v/>
      </c>
      <c r="O400" t="str">
        <f ca="1">IF(L400,"",VLOOKUP(J400,'Survival Rates'!$A$4:$E$123,K400+4)*N400)</f>
        <v/>
      </c>
    </row>
    <row r="401" spans="1:15" x14ac:dyDescent="0.3">
      <c r="A401">
        <f t="shared" si="41"/>
        <v>399</v>
      </c>
      <c r="B401" s="4" t="str">
        <f ca="1">_xlfn.XLOOKUP(OFFSET('Survey Data'!$B$2,A401,0),Key!A$2:A$5,Key!B$2:B$5,"")</f>
        <v/>
      </c>
      <c r="C401" s="4" t="str">
        <f ca="1">_xlfn.XLOOKUP(OFFSET('Survey Data'!$C$2,A401,0),Key!$D$2:$D$4,Key!$E$2:$E$4,"")</f>
        <v/>
      </c>
      <c r="D401" s="4" t="str">
        <f ca="1">_xlfn.XLOOKUP(OFFSET('Survey Data'!$D$2,A401,0),Key!$D$2:$D$4,Key!$E$2:$E$4,"")</f>
        <v/>
      </c>
      <c r="E401" s="4" t="str">
        <f ca="1">_xlfn.XLOOKUP(OFFSET('Survey Data'!$E$2,A401,0),Key!$D$2:$D$4,Key!$E$2:$E$4,"")</f>
        <v/>
      </c>
      <c r="F401" s="4">
        <f ca="1">OFFSET('Survey Data'!$F$2,A401,0)</f>
        <v>0</v>
      </c>
      <c r="G401" s="4" t="str">
        <f ca="1">_xlfn.XLOOKUP(OFFSET('Survey Data'!$G$2,A401,0),Key!$G$2:$G$3,Key!$H$2:$H$3,"")</f>
        <v/>
      </c>
      <c r="I401">
        <f t="shared" ca="1" si="36"/>
        <v>0</v>
      </c>
      <c r="J401">
        <f t="shared" ca="1" si="37"/>
        <v>0</v>
      </c>
      <c r="K401">
        <f t="shared" ca="1" si="39"/>
        <v>1</v>
      </c>
      <c r="L401" t="b">
        <f t="shared" ca="1" si="40"/>
        <v>1</v>
      </c>
      <c r="M401" t="str">
        <f t="shared" ca="1" si="38"/>
        <v/>
      </c>
      <c r="N401" t="str">
        <f ca="1">IF(L401,"",VLOOKUP(I401,'P NH|Score'!$A$2:$G$8,2,FALSE))</f>
        <v/>
      </c>
      <c r="O401" t="str">
        <f ca="1">IF(L401,"",VLOOKUP(J401,'Survival Rates'!$A$4:$E$123,K401+4)*N401)</f>
        <v/>
      </c>
    </row>
    <row r="402" spans="1:15" x14ac:dyDescent="0.3">
      <c r="A402">
        <f t="shared" si="41"/>
        <v>400</v>
      </c>
      <c r="B402" s="4" t="str">
        <f ca="1">_xlfn.XLOOKUP(OFFSET('Survey Data'!$B$2,A402,0),Key!A$2:A$5,Key!B$2:B$5,"")</f>
        <v/>
      </c>
      <c r="C402" s="4" t="str">
        <f ca="1">_xlfn.XLOOKUP(OFFSET('Survey Data'!$C$2,A402,0),Key!$D$2:$D$4,Key!$E$2:$E$4,"")</f>
        <v/>
      </c>
      <c r="D402" s="4" t="str">
        <f ca="1">_xlfn.XLOOKUP(OFFSET('Survey Data'!$D$2,A402,0),Key!$D$2:$D$4,Key!$E$2:$E$4,"")</f>
        <v/>
      </c>
      <c r="E402" s="4" t="str">
        <f ca="1">_xlfn.XLOOKUP(OFFSET('Survey Data'!$E$2,A402,0),Key!$D$2:$D$4,Key!$E$2:$E$4,"")</f>
        <v/>
      </c>
      <c r="F402" s="4">
        <f ca="1">OFFSET('Survey Data'!$F$2,A402,0)</f>
        <v>0</v>
      </c>
      <c r="G402" s="4" t="str">
        <f ca="1">_xlfn.XLOOKUP(OFFSET('Survey Data'!$G$2,A402,0),Key!$G$2:$G$3,Key!$H$2:$H$3,"")</f>
        <v/>
      </c>
      <c r="I402">
        <f t="shared" ca="1" si="36"/>
        <v>0</v>
      </c>
      <c r="J402">
        <f t="shared" ca="1" si="37"/>
        <v>0</v>
      </c>
      <c r="K402">
        <f t="shared" ca="1" si="39"/>
        <v>1</v>
      </c>
      <c r="L402" t="b">
        <f t="shared" ca="1" si="40"/>
        <v>1</v>
      </c>
      <c r="M402" t="str">
        <f t="shared" ca="1" si="38"/>
        <v/>
      </c>
      <c r="N402" t="str">
        <f ca="1">IF(L402,"",VLOOKUP(I402,'P NH|Score'!$A$2:$G$8,2,FALSE))</f>
        <v/>
      </c>
      <c r="O402" t="str">
        <f ca="1">IF(L402,"",VLOOKUP(J402,'Survival Rates'!$A$4:$E$123,K402+4)*N402)</f>
        <v/>
      </c>
    </row>
    <row r="403" spans="1:15" x14ac:dyDescent="0.3">
      <c r="A403">
        <f t="shared" si="41"/>
        <v>401</v>
      </c>
      <c r="B403" s="4" t="str">
        <f ca="1">_xlfn.XLOOKUP(OFFSET('Survey Data'!$B$2,A403,0),Key!A$2:A$5,Key!B$2:B$5,"")</f>
        <v/>
      </c>
      <c r="C403" s="4" t="str">
        <f ca="1">_xlfn.XLOOKUP(OFFSET('Survey Data'!$C$2,A403,0),Key!$D$2:$D$4,Key!$E$2:$E$4,"")</f>
        <v/>
      </c>
      <c r="D403" s="4" t="str">
        <f ca="1">_xlfn.XLOOKUP(OFFSET('Survey Data'!$D$2,A403,0),Key!$D$2:$D$4,Key!$E$2:$E$4,"")</f>
        <v/>
      </c>
      <c r="E403" s="4" t="str">
        <f ca="1">_xlfn.XLOOKUP(OFFSET('Survey Data'!$E$2,A403,0),Key!$D$2:$D$4,Key!$E$2:$E$4,"")</f>
        <v/>
      </c>
      <c r="F403" s="4">
        <f ca="1">OFFSET('Survey Data'!$F$2,A403,0)</f>
        <v>0</v>
      </c>
      <c r="G403" s="4" t="str">
        <f ca="1">_xlfn.XLOOKUP(OFFSET('Survey Data'!$G$2,A403,0),Key!$G$2:$G$3,Key!$H$2:$H$3,"")</f>
        <v/>
      </c>
      <c r="I403">
        <f t="shared" ca="1" si="36"/>
        <v>0</v>
      </c>
      <c r="J403">
        <f t="shared" ca="1" si="37"/>
        <v>0</v>
      </c>
      <c r="K403">
        <f t="shared" ca="1" si="39"/>
        <v>1</v>
      </c>
      <c r="L403" t="b">
        <f t="shared" ca="1" si="40"/>
        <v>1</v>
      </c>
      <c r="M403" t="str">
        <f t="shared" ca="1" si="38"/>
        <v/>
      </c>
      <c r="N403" t="str">
        <f ca="1">IF(L403,"",VLOOKUP(I403,'P NH|Score'!$A$2:$G$8,2,FALSE))</f>
        <v/>
      </c>
      <c r="O403" t="str">
        <f ca="1">IF(L403,"",VLOOKUP(J403,'Survival Rates'!$A$4:$E$123,K403+4)*N403)</f>
        <v/>
      </c>
    </row>
    <row r="404" spans="1:15" x14ac:dyDescent="0.3">
      <c r="A404">
        <f t="shared" si="41"/>
        <v>402</v>
      </c>
      <c r="B404" s="4" t="str">
        <f ca="1">_xlfn.XLOOKUP(OFFSET('Survey Data'!$B$2,A404,0),Key!A$2:A$5,Key!B$2:B$5,"")</f>
        <v/>
      </c>
      <c r="C404" s="4" t="str">
        <f ca="1">_xlfn.XLOOKUP(OFFSET('Survey Data'!$C$2,A404,0),Key!$D$2:$D$4,Key!$E$2:$E$4,"")</f>
        <v/>
      </c>
      <c r="D404" s="4" t="str">
        <f ca="1">_xlfn.XLOOKUP(OFFSET('Survey Data'!$D$2,A404,0),Key!$D$2:$D$4,Key!$E$2:$E$4,"")</f>
        <v/>
      </c>
      <c r="E404" s="4" t="str">
        <f ca="1">_xlfn.XLOOKUP(OFFSET('Survey Data'!$E$2,A404,0),Key!$D$2:$D$4,Key!$E$2:$E$4,"")</f>
        <v/>
      </c>
      <c r="F404" s="4">
        <f ca="1">OFFSET('Survey Data'!$F$2,A404,0)</f>
        <v>0</v>
      </c>
      <c r="G404" s="4" t="str">
        <f ca="1">_xlfn.XLOOKUP(OFFSET('Survey Data'!$G$2,A404,0),Key!$G$2:$G$3,Key!$H$2:$H$3,"")</f>
        <v/>
      </c>
      <c r="I404">
        <f t="shared" ca="1" si="36"/>
        <v>0</v>
      </c>
      <c r="J404">
        <f t="shared" ca="1" si="37"/>
        <v>0</v>
      </c>
      <c r="K404">
        <f t="shared" ca="1" si="39"/>
        <v>1</v>
      </c>
      <c r="L404" t="b">
        <f t="shared" ca="1" si="40"/>
        <v>1</v>
      </c>
      <c r="M404" t="str">
        <f t="shared" ca="1" si="38"/>
        <v/>
      </c>
      <c r="N404" t="str">
        <f ca="1">IF(L404,"",VLOOKUP(I404,'P NH|Score'!$A$2:$G$8,2,FALSE))</f>
        <v/>
      </c>
      <c r="O404" t="str">
        <f ca="1">IF(L404,"",VLOOKUP(J404,'Survival Rates'!$A$4:$E$123,K404+4)*N404)</f>
        <v/>
      </c>
    </row>
    <row r="405" spans="1:15" x14ac:dyDescent="0.3">
      <c r="A405">
        <f t="shared" si="41"/>
        <v>403</v>
      </c>
      <c r="B405" s="4" t="str">
        <f ca="1">_xlfn.XLOOKUP(OFFSET('Survey Data'!$B$2,A405,0),Key!A$2:A$5,Key!B$2:B$5,"")</f>
        <v/>
      </c>
      <c r="C405" s="4" t="str">
        <f ca="1">_xlfn.XLOOKUP(OFFSET('Survey Data'!$C$2,A405,0),Key!$D$2:$D$4,Key!$E$2:$E$4,"")</f>
        <v/>
      </c>
      <c r="D405" s="4" t="str">
        <f ca="1">_xlfn.XLOOKUP(OFFSET('Survey Data'!$D$2,A405,0),Key!$D$2:$D$4,Key!$E$2:$E$4,"")</f>
        <v/>
      </c>
      <c r="E405" s="4" t="str">
        <f ca="1">_xlfn.XLOOKUP(OFFSET('Survey Data'!$E$2,A405,0),Key!$D$2:$D$4,Key!$E$2:$E$4,"")</f>
        <v/>
      </c>
      <c r="F405" s="4">
        <f ca="1">OFFSET('Survey Data'!$F$2,A405,0)</f>
        <v>0</v>
      </c>
      <c r="G405" s="4" t="str">
        <f ca="1">_xlfn.XLOOKUP(OFFSET('Survey Data'!$G$2,A405,0),Key!$G$2:$G$3,Key!$H$2:$H$3,"")</f>
        <v/>
      </c>
      <c r="I405">
        <f t="shared" ca="1" si="36"/>
        <v>0</v>
      </c>
      <c r="J405">
        <f t="shared" ca="1" si="37"/>
        <v>0</v>
      </c>
      <c r="K405">
        <f t="shared" ca="1" si="39"/>
        <v>1</v>
      </c>
      <c r="L405" t="b">
        <f t="shared" ca="1" si="40"/>
        <v>1</v>
      </c>
      <c r="M405" t="str">
        <f t="shared" ca="1" si="38"/>
        <v/>
      </c>
      <c r="N405" t="str">
        <f ca="1">IF(L405,"",VLOOKUP(I405,'P NH|Score'!$A$2:$G$8,2,FALSE))</f>
        <v/>
      </c>
      <c r="O405" t="str">
        <f ca="1">IF(L405,"",VLOOKUP(J405,'Survival Rates'!$A$4:$E$123,K405+4)*N405)</f>
        <v/>
      </c>
    </row>
    <row r="406" spans="1:15" x14ac:dyDescent="0.3">
      <c r="A406">
        <f t="shared" si="41"/>
        <v>404</v>
      </c>
      <c r="B406" s="4" t="str">
        <f ca="1">_xlfn.XLOOKUP(OFFSET('Survey Data'!$B$2,A406,0),Key!A$2:A$5,Key!B$2:B$5,"")</f>
        <v/>
      </c>
      <c r="C406" s="4" t="str">
        <f ca="1">_xlfn.XLOOKUP(OFFSET('Survey Data'!$C$2,A406,0),Key!$D$2:$D$4,Key!$E$2:$E$4,"")</f>
        <v/>
      </c>
      <c r="D406" s="4" t="str">
        <f ca="1">_xlfn.XLOOKUP(OFFSET('Survey Data'!$D$2,A406,0),Key!$D$2:$D$4,Key!$E$2:$E$4,"")</f>
        <v/>
      </c>
      <c r="E406" s="4" t="str">
        <f ca="1">_xlfn.XLOOKUP(OFFSET('Survey Data'!$E$2,A406,0),Key!$D$2:$D$4,Key!$E$2:$E$4,"")</f>
        <v/>
      </c>
      <c r="F406" s="4">
        <f ca="1">OFFSET('Survey Data'!$F$2,A406,0)</f>
        <v>0</v>
      </c>
      <c r="G406" s="4" t="str">
        <f ca="1">_xlfn.XLOOKUP(OFFSET('Survey Data'!$G$2,A406,0),Key!$G$2:$G$3,Key!$H$2:$H$3,"")</f>
        <v/>
      </c>
      <c r="I406">
        <f t="shared" ca="1" si="36"/>
        <v>0</v>
      </c>
      <c r="J406">
        <f t="shared" ca="1" si="37"/>
        <v>0</v>
      </c>
      <c r="K406">
        <f t="shared" ca="1" si="39"/>
        <v>1</v>
      </c>
      <c r="L406" t="b">
        <f t="shared" ca="1" si="40"/>
        <v>1</v>
      </c>
      <c r="M406" t="str">
        <f t="shared" ca="1" si="38"/>
        <v/>
      </c>
      <c r="N406" t="str">
        <f ca="1">IF(L406,"",VLOOKUP(I406,'P NH|Score'!$A$2:$G$8,2,FALSE))</f>
        <v/>
      </c>
      <c r="O406" t="str">
        <f ca="1">IF(L406,"",VLOOKUP(J406,'Survival Rates'!$A$4:$E$123,K406+4)*N406)</f>
        <v/>
      </c>
    </row>
    <row r="407" spans="1:15" x14ac:dyDescent="0.3">
      <c r="A407">
        <f t="shared" si="41"/>
        <v>405</v>
      </c>
      <c r="B407" s="4" t="str">
        <f ca="1">_xlfn.XLOOKUP(OFFSET('Survey Data'!$B$2,A407,0),Key!A$2:A$5,Key!B$2:B$5,"")</f>
        <v/>
      </c>
      <c r="C407" s="4" t="str">
        <f ca="1">_xlfn.XLOOKUP(OFFSET('Survey Data'!$C$2,A407,0),Key!$D$2:$D$4,Key!$E$2:$E$4,"")</f>
        <v/>
      </c>
      <c r="D407" s="4" t="str">
        <f ca="1">_xlfn.XLOOKUP(OFFSET('Survey Data'!$D$2,A407,0),Key!$D$2:$D$4,Key!$E$2:$E$4,"")</f>
        <v/>
      </c>
      <c r="E407" s="4" t="str">
        <f ca="1">_xlfn.XLOOKUP(OFFSET('Survey Data'!$E$2,A407,0),Key!$D$2:$D$4,Key!$E$2:$E$4,"")</f>
        <v/>
      </c>
      <c r="F407" s="4">
        <f ca="1">OFFSET('Survey Data'!$F$2,A407,0)</f>
        <v>0</v>
      </c>
      <c r="G407" s="4" t="str">
        <f ca="1">_xlfn.XLOOKUP(OFFSET('Survey Data'!$G$2,A407,0),Key!$G$2:$G$3,Key!$H$2:$H$3,"")</f>
        <v/>
      </c>
      <c r="I407">
        <f t="shared" ca="1" si="36"/>
        <v>0</v>
      </c>
      <c r="J407">
        <f t="shared" ca="1" si="37"/>
        <v>0</v>
      </c>
      <c r="K407">
        <f t="shared" ca="1" si="39"/>
        <v>1</v>
      </c>
      <c r="L407" t="b">
        <f t="shared" ca="1" si="40"/>
        <v>1</v>
      </c>
      <c r="M407" t="str">
        <f t="shared" ca="1" si="38"/>
        <v/>
      </c>
      <c r="N407" t="str">
        <f ca="1">IF(L407,"",VLOOKUP(I407,'P NH|Score'!$A$2:$G$8,2,FALSE))</f>
        <v/>
      </c>
      <c r="O407" t="str">
        <f ca="1">IF(L407,"",VLOOKUP(J407,'Survival Rates'!$A$4:$E$123,K407+4)*N407)</f>
        <v/>
      </c>
    </row>
    <row r="408" spans="1:15" x14ac:dyDescent="0.3">
      <c r="A408">
        <f t="shared" si="41"/>
        <v>406</v>
      </c>
      <c r="B408" s="4" t="str">
        <f ca="1">_xlfn.XLOOKUP(OFFSET('Survey Data'!$B$2,A408,0),Key!A$2:A$5,Key!B$2:B$5,"")</f>
        <v/>
      </c>
      <c r="C408" s="4" t="str">
        <f ca="1">_xlfn.XLOOKUP(OFFSET('Survey Data'!$C$2,A408,0),Key!$D$2:$D$4,Key!$E$2:$E$4,"")</f>
        <v/>
      </c>
      <c r="D408" s="4" t="str">
        <f ca="1">_xlfn.XLOOKUP(OFFSET('Survey Data'!$D$2,A408,0),Key!$D$2:$D$4,Key!$E$2:$E$4,"")</f>
        <v/>
      </c>
      <c r="E408" s="4" t="str">
        <f ca="1">_xlfn.XLOOKUP(OFFSET('Survey Data'!$E$2,A408,0),Key!$D$2:$D$4,Key!$E$2:$E$4,"")</f>
        <v/>
      </c>
      <c r="F408" s="4">
        <f ca="1">OFFSET('Survey Data'!$F$2,A408,0)</f>
        <v>0</v>
      </c>
      <c r="G408" s="4" t="str">
        <f ca="1">_xlfn.XLOOKUP(OFFSET('Survey Data'!$G$2,A408,0),Key!$G$2:$G$3,Key!$H$2:$H$3,"")</f>
        <v/>
      </c>
      <c r="I408">
        <f t="shared" ca="1" si="36"/>
        <v>0</v>
      </c>
      <c r="J408">
        <f t="shared" ca="1" si="37"/>
        <v>0</v>
      </c>
      <c r="K408">
        <f t="shared" ca="1" si="39"/>
        <v>1</v>
      </c>
      <c r="L408" t="b">
        <f t="shared" ca="1" si="40"/>
        <v>1</v>
      </c>
      <c r="M408" t="str">
        <f t="shared" ca="1" si="38"/>
        <v/>
      </c>
      <c r="N408" t="str">
        <f ca="1">IF(L408,"",VLOOKUP(I408,'P NH|Score'!$A$2:$G$8,2,FALSE))</f>
        <v/>
      </c>
      <c r="O408" t="str">
        <f ca="1">IF(L408,"",VLOOKUP(J408,'Survival Rates'!$A$4:$E$123,K408+4)*N408)</f>
        <v/>
      </c>
    </row>
    <row r="409" spans="1:15" x14ac:dyDescent="0.3">
      <c r="A409">
        <f t="shared" si="41"/>
        <v>407</v>
      </c>
      <c r="B409" s="4" t="str">
        <f ca="1">_xlfn.XLOOKUP(OFFSET('Survey Data'!$B$2,A409,0),Key!A$2:A$5,Key!B$2:B$5,"")</f>
        <v/>
      </c>
      <c r="C409" s="4" t="str">
        <f ca="1">_xlfn.XLOOKUP(OFFSET('Survey Data'!$C$2,A409,0),Key!$D$2:$D$4,Key!$E$2:$E$4,"")</f>
        <v/>
      </c>
      <c r="D409" s="4" t="str">
        <f ca="1">_xlfn.XLOOKUP(OFFSET('Survey Data'!$D$2,A409,0),Key!$D$2:$D$4,Key!$E$2:$E$4,"")</f>
        <v/>
      </c>
      <c r="E409" s="4" t="str">
        <f ca="1">_xlfn.XLOOKUP(OFFSET('Survey Data'!$E$2,A409,0),Key!$D$2:$D$4,Key!$E$2:$E$4,"")</f>
        <v/>
      </c>
      <c r="F409" s="4">
        <f ca="1">OFFSET('Survey Data'!$F$2,A409,0)</f>
        <v>0</v>
      </c>
      <c r="G409" s="4" t="str">
        <f ca="1">_xlfn.XLOOKUP(OFFSET('Survey Data'!$G$2,A409,0),Key!$G$2:$G$3,Key!$H$2:$H$3,"")</f>
        <v/>
      </c>
      <c r="I409">
        <f t="shared" ca="1" si="36"/>
        <v>0</v>
      </c>
      <c r="J409">
        <f t="shared" ca="1" si="37"/>
        <v>0</v>
      </c>
      <c r="K409">
        <f t="shared" ca="1" si="39"/>
        <v>1</v>
      </c>
      <c r="L409" t="b">
        <f t="shared" ca="1" si="40"/>
        <v>1</v>
      </c>
      <c r="M409" t="str">
        <f t="shared" ca="1" si="38"/>
        <v/>
      </c>
      <c r="N409" t="str">
        <f ca="1">IF(L409,"",VLOOKUP(I409,'P NH|Score'!$A$2:$G$8,2,FALSE))</f>
        <v/>
      </c>
      <c r="O409" t="str">
        <f ca="1">IF(L409,"",VLOOKUP(J409,'Survival Rates'!$A$4:$E$123,K409+4)*N409)</f>
        <v/>
      </c>
    </row>
    <row r="410" spans="1:15" x14ac:dyDescent="0.3">
      <c r="A410">
        <f t="shared" si="41"/>
        <v>408</v>
      </c>
      <c r="B410" s="4" t="str">
        <f ca="1">_xlfn.XLOOKUP(OFFSET('Survey Data'!$B$2,A410,0),Key!A$2:A$5,Key!B$2:B$5,"")</f>
        <v/>
      </c>
      <c r="C410" s="4" t="str">
        <f ca="1">_xlfn.XLOOKUP(OFFSET('Survey Data'!$C$2,A410,0),Key!$D$2:$D$4,Key!$E$2:$E$4,"")</f>
        <v/>
      </c>
      <c r="D410" s="4" t="str">
        <f ca="1">_xlfn.XLOOKUP(OFFSET('Survey Data'!$D$2,A410,0),Key!$D$2:$D$4,Key!$E$2:$E$4,"")</f>
        <v/>
      </c>
      <c r="E410" s="4" t="str">
        <f ca="1">_xlfn.XLOOKUP(OFFSET('Survey Data'!$E$2,A410,0),Key!$D$2:$D$4,Key!$E$2:$E$4,"")</f>
        <v/>
      </c>
      <c r="F410" s="4">
        <f ca="1">OFFSET('Survey Data'!$F$2,A410,0)</f>
        <v>0</v>
      </c>
      <c r="G410" s="4" t="str">
        <f ca="1">_xlfn.XLOOKUP(OFFSET('Survey Data'!$G$2,A410,0),Key!$G$2:$G$3,Key!$H$2:$H$3,"")</f>
        <v/>
      </c>
      <c r="I410">
        <f t="shared" ca="1" si="36"/>
        <v>0</v>
      </c>
      <c r="J410">
        <f t="shared" ca="1" si="37"/>
        <v>0</v>
      </c>
      <c r="K410">
        <f t="shared" ca="1" si="39"/>
        <v>1</v>
      </c>
      <c r="L410" t="b">
        <f t="shared" ca="1" si="40"/>
        <v>1</v>
      </c>
      <c r="M410" t="str">
        <f t="shared" ca="1" si="38"/>
        <v/>
      </c>
      <c r="N410" t="str">
        <f ca="1">IF(L410,"",VLOOKUP(I410,'P NH|Score'!$A$2:$G$8,2,FALSE))</f>
        <v/>
      </c>
      <c r="O410" t="str">
        <f ca="1">IF(L410,"",VLOOKUP(J410,'Survival Rates'!$A$4:$E$123,K410+4)*N410)</f>
        <v/>
      </c>
    </row>
    <row r="411" spans="1:15" x14ac:dyDescent="0.3">
      <c r="A411">
        <f t="shared" si="41"/>
        <v>409</v>
      </c>
      <c r="B411" s="4" t="str">
        <f ca="1">_xlfn.XLOOKUP(OFFSET('Survey Data'!$B$2,A411,0),Key!A$2:A$5,Key!B$2:B$5,"")</f>
        <v/>
      </c>
      <c r="C411" s="4" t="str">
        <f ca="1">_xlfn.XLOOKUP(OFFSET('Survey Data'!$C$2,A411,0),Key!$D$2:$D$4,Key!$E$2:$E$4,"")</f>
        <v/>
      </c>
      <c r="D411" s="4" t="str">
        <f ca="1">_xlfn.XLOOKUP(OFFSET('Survey Data'!$D$2,A411,0),Key!$D$2:$D$4,Key!$E$2:$E$4,"")</f>
        <v/>
      </c>
      <c r="E411" s="4" t="str">
        <f ca="1">_xlfn.XLOOKUP(OFFSET('Survey Data'!$E$2,A411,0),Key!$D$2:$D$4,Key!$E$2:$E$4,"")</f>
        <v/>
      </c>
      <c r="F411" s="4">
        <f ca="1">OFFSET('Survey Data'!$F$2,A411,0)</f>
        <v>0</v>
      </c>
      <c r="G411" s="4" t="str">
        <f ca="1">_xlfn.XLOOKUP(OFFSET('Survey Data'!$G$2,A411,0),Key!$G$2:$G$3,Key!$H$2:$H$3,"")</f>
        <v/>
      </c>
      <c r="I411">
        <f t="shared" ca="1" si="36"/>
        <v>0</v>
      </c>
      <c r="J411">
        <f t="shared" ca="1" si="37"/>
        <v>0</v>
      </c>
      <c r="K411">
        <f t="shared" ca="1" si="39"/>
        <v>1</v>
      </c>
      <c r="L411" t="b">
        <f t="shared" ca="1" si="40"/>
        <v>1</v>
      </c>
      <c r="M411" t="str">
        <f t="shared" ca="1" si="38"/>
        <v/>
      </c>
      <c r="N411" t="str">
        <f ca="1">IF(L411,"",VLOOKUP(I411,'P NH|Score'!$A$2:$G$8,2,FALSE))</f>
        <v/>
      </c>
      <c r="O411" t="str">
        <f ca="1">IF(L411,"",VLOOKUP(J411,'Survival Rates'!$A$4:$E$123,K411+4)*N411)</f>
        <v/>
      </c>
    </row>
    <row r="412" spans="1:15" x14ac:dyDescent="0.3">
      <c r="A412">
        <f t="shared" si="41"/>
        <v>410</v>
      </c>
      <c r="B412" s="4" t="str">
        <f ca="1">_xlfn.XLOOKUP(OFFSET('Survey Data'!$B$2,A412,0),Key!A$2:A$5,Key!B$2:B$5,"")</f>
        <v/>
      </c>
      <c r="C412" s="4" t="str">
        <f ca="1">_xlfn.XLOOKUP(OFFSET('Survey Data'!$C$2,A412,0),Key!$D$2:$D$4,Key!$E$2:$E$4,"")</f>
        <v/>
      </c>
      <c r="D412" s="4" t="str">
        <f ca="1">_xlfn.XLOOKUP(OFFSET('Survey Data'!$D$2,A412,0),Key!$D$2:$D$4,Key!$E$2:$E$4,"")</f>
        <v/>
      </c>
      <c r="E412" s="4" t="str">
        <f ca="1">_xlfn.XLOOKUP(OFFSET('Survey Data'!$E$2,A412,0),Key!$D$2:$D$4,Key!$E$2:$E$4,"")</f>
        <v/>
      </c>
      <c r="F412" s="4">
        <f ca="1">OFFSET('Survey Data'!$F$2,A412,0)</f>
        <v>0</v>
      </c>
      <c r="G412" s="4" t="str">
        <f ca="1">_xlfn.XLOOKUP(OFFSET('Survey Data'!$G$2,A412,0),Key!$G$2:$G$3,Key!$H$2:$H$3,"")</f>
        <v/>
      </c>
      <c r="I412">
        <f t="shared" ca="1" si="36"/>
        <v>0</v>
      </c>
      <c r="J412">
        <f t="shared" ca="1" si="37"/>
        <v>0</v>
      </c>
      <c r="K412">
        <f t="shared" ca="1" si="39"/>
        <v>1</v>
      </c>
      <c r="L412" t="b">
        <f t="shared" ca="1" si="40"/>
        <v>1</v>
      </c>
      <c r="M412" t="str">
        <f t="shared" ca="1" si="38"/>
        <v/>
      </c>
      <c r="N412" t="str">
        <f ca="1">IF(L412,"",VLOOKUP(I412,'P NH|Score'!$A$2:$G$8,2,FALSE))</f>
        <v/>
      </c>
      <c r="O412" t="str">
        <f ca="1">IF(L412,"",VLOOKUP(J412,'Survival Rates'!$A$4:$E$123,K412+4)*N412)</f>
        <v/>
      </c>
    </row>
    <row r="413" spans="1:15" x14ac:dyDescent="0.3">
      <c r="A413">
        <f t="shared" si="41"/>
        <v>411</v>
      </c>
      <c r="B413" s="4" t="str">
        <f ca="1">_xlfn.XLOOKUP(OFFSET('Survey Data'!$B$2,A413,0),Key!A$2:A$5,Key!B$2:B$5,"")</f>
        <v/>
      </c>
      <c r="C413" s="4" t="str">
        <f ca="1">_xlfn.XLOOKUP(OFFSET('Survey Data'!$C$2,A413,0),Key!$D$2:$D$4,Key!$E$2:$E$4,"")</f>
        <v/>
      </c>
      <c r="D413" s="4" t="str">
        <f ca="1">_xlfn.XLOOKUP(OFFSET('Survey Data'!$D$2,A413,0),Key!$D$2:$D$4,Key!$E$2:$E$4,"")</f>
        <v/>
      </c>
      <c r="E413" s="4" t="str">
        <f ca="1">_xlfn.XLOOKUP(OFFSET('Survey Data'!$E$2,A413,0),Key!$D$2:$D$4,Key!$E$2:$E$4,"")</f>
        <v/>
      </c>
      <c r="F413" s="4">
        <f ca="1">OFFSET('Survey Data'!$F$2,A413,0)</f>
        <v>0</v>
      </c>
      <c r="G413" s="4" t="str">
        <f ca="1">_xlfn.XLOOKUP(OFFSET('Survey Data'!$G$2,A413,0),Key!$G$2:$G$3,Key!$H$2:$H$3,"")</f>
        <v/>
      </c>
      <c r="I413">
        <f t="shared" ca="1" si="36"/>
        <v>0</v>
      </c>
      <c r="J413">
        <f t="shared" ca="1" si="37"/>
        <v>0</v>
      </c>
      <c r="K413">
        <f t="shared" ca="1" si="39"/>
        <v>1</v>
      </c>
      <c r="L413" t="b">
        <f t="shared" ca="1" si="40"/>
        <v>1</v>
      </c>
      <c r="M413" t="str">
        <f t="shared" ca="1" si="38"/>
        <v/>
      </c>
      <c r="N413" t="str">
        <f ca="1">IF(L413,"",VLOOKUP(I413,'P NH|Score'!$A$2:$G$8,2,FALSE))</f>
        <v/>
      </c>
      <c r="O413" t="str">
        <f ca="1">IF(L413,"",VLOOKUP(J413,'Survival Rates'!$A$4:$E$123,K413+4)*N413)</f>
        <v/>
      </c>
    </row>
    <row r="414" spans="1:15" x14ac:dyDescent="0.3">
      <c r="A414">
        <f t="shared" si="41"/>
        <v>412</v>
      </c>
      <c r="B414" s="4" t="str">
        <f ca="1">_xlfn.XLOOKUP(OFFSET('Survey Data'!$B$2,A414,0),Key!A$2:A$5,Key!B$2:B$5,"")</f>
        <v/>
      </c>
      <c r="C414" s="4" t="str">
        <f ca="1">_xlfn.XLOOKUP(OFFSET('Survey Data'!$C$2,A414,0),Key!$D$2:$D$4,Key!$E$2:$E$4,"")</f>
        <v/>
      </c>
      <c r="D414" s="4" t="str">
        <f ca="1">_xlfn.XLOOKUP(OFFSET('Survey Data'!$D$2,A414,0),Key!$D$2:$D$4,Key!$E$2:$E$4,"")</f>
        <v/>
      </c>
      <c r="E414" s="4" t="str">
        <f ca="1">_xlfn.XLOOKUP(OFFSET('Survey Data'!$E$2,A414,0),Key!$D$2:$D$4,Key!$E$2:$E$4,"")</f>
        <v/>
      </c>
      <c r="F414" s="4">
        <f ca="1">OFFSET('Survey Data'!$F$2,A414,0)</f>
        <v>0</v>
      </c>
      <c r="G414" s="4" t="str">
        <f ca="1">_xlfn.XLOOKUP(OFFSET('Survey Data'!$G$2,A414,0),Key!$G$2:$G$3,Key!$H$2:$H$3,"")</f>
        <v/>
      </c>
      <c r="I414">
        <f t="shared" ca="1" si="36"/>
        <v>0</v>
      </c>
      <c r="J414">
        <f t="shared" ca="1" si="37"/>
        <v>0</v>
      </c>
      <c r="K414">
        <f t="shared" ca="1" si="39"/>
        <v>1</v>
      </c>
      <c r="L414" t="b">
        <f t="shared" ca="1" si="40"/>
        <v>1</v>
      </c>
      <c r="M414" t="str">
        <f t="shared" ca="1" si="38"/>
        <v/>
      </c>
      <c r="N414" t="str">
        <f ca="1">IF(L414,"",VLOOKUP(I414,'P NH|Score'!$A$2:$G$8,2,FALSE))</f>
        <v/>
      </c>
      <c r="O414" t="str">
        <f ca="1">IF(L414,"",VLOOKUP(J414,'Survival Rates'!$A$4:$E$123,K414+4)*N414)</f>
        <v/>
      </c>
    </row>
    <row r="415" spans="1:15" x14ac:dyDescent="0.3">
      <c r="A415">
        <f t="shared" si="41"/>
        <v>413</v>
      </c>
      <c r="B415" s="4" t="str">
        <f ca="1">_xlfn.XLOOKUP(OFFSET('Survey Data'!$B$2,A415,0),Key!A$2:A$5,Key!B$2:B$5,"")</f>
        <v/>
      </c>
      <c r="C415" s="4" t="str">
        <f ca="1">_xlfn.XLOOKUP(OFFSET('Survey Data'!$C$2,A415,0),Key!$D$2:$D$4,Key!$E$2:$E$4,"")</f>
        <v/>
      </c>
      <c r="D415" s="4" t="str">
        <f ca="1">_xlfn.XLOOKUP(OFFSET('Survey Data'!$D$2,A415,0),Key!$D$2:$D$4,Key!$E$2:$E$4,"")</f>
        <v/>
      </c>
      <c r="E415" s="4" t="str">
        <f ca="1">_xlfn.XLOOKUP(OFFSET('Survey Data'!$E$2,A415,0),Key!$D$2:$D$4,Key!$E$2:$E$4,"")</f>
        <v/>
      </c>
      <c r="F415" s="4">
        <f ca="1">OFFSET('Survey Data'!$F$2,A415,0)</f>
        <v>0</v>
      </c>
      <c r="G415" s="4" t="str">
        <f ca="1">_xlfn.XLOOKUP(OFFSET('Survey Data'!$G$2,A415,0),Key!$G$2:$G$3,Key!$H$2:$H$3,"")</f>
        <v/>
      </c>
      <c r="I415">
        <f t="shared" ca="1" si="36"/>
        <v>0</v>
      </c>
      <c r="J415">
        <f t="shared" ca="1" si="37"/>
        <v>0</v>
      </c>
      <c r="K415">
        <f t="shared" ca="1" si="39"/>
        <v>1</v>
      </c>
      <c r="L415" t="b">
        <f t="shared" ca="1" si="40"/>
        <v>1</v>
      </c>
      <c r="M415" t="str">
        <f t="shared" ca="1" si="38"/>
        <v/>
      </c>
      <c r="N415" t="str">
        <f ca="1">IF(L415,"",VLOOKUP(I415,'P NH|Score'!$A$2:$G$8,2,FALSE))</f>
        <v/>
      </c>
      <c r="O415" t="str">
        <f ca="1">IF(L415,"",VLOOKUP(J415,'Survival Rates'!$A$4:$E$123,K415+4)*N415)</f>
        <v/>
      </c>
    </row>
    <row r="416" spans="1:15" x14ac:dyDescent="0.3">
      <c r="A416">
        <f t="shared" si="41"/>
        <v>414</v>
      </c>
      <c r="B416" s="4" t="str">
        <f ca="1">_xlfn.XLOOKUP(OFFSET('Survey Data'!$B$2,A416,0),Key!A$2:A$5,Key!B$2:B$5,"")</f>
        <v/>
      </c>
      <c r="C416" s="4" t="str">
        <f ca="1">_xlfn.XLOOKUP(OFFSET('Survey Data'!$C$2,A416,0),Key!$D$2:$D$4,Key!$E$2:$E$4,"")</f>
        <v/>
      </c>
      <c r="D416" s="4" t="str">
        <f ca="1">_xlfn.XLOOKUP(OFFSET('Survey Data'!$D$2,A416,0),Key!$D$2:$D$4,Key!$E$2:$E$4,"")</f>
        <v/>
      </c>
      <c r="E416" s="4" t="str">
        <f ca="1">_xlfn.XLOOKUP(OFFSET('Survey Data'!$E$2,A416,0),Key!$D$2:$D$4,Key!$E$2:$E$4,"")</f>
        <v/>
      </c>
      <c r="F416" s="4">
        <f ca="1">OFFSET('Survey Data'!$F$2,A416,0)</f>
        <v>0</v>
      </c>
      <c r="G416" s="4" t="str">
        <f ca="1">_xlfn.XLOOKUP(OFFSET('Survey Data'!$G$2,A416,0),Key!$G$2:$G$3,Key!$H$2:$H$3,"")</f>
        <v/>
      </c>
      <c r="I416">
        <f t="shared" ca="1" si="36"/>
        <v>0</v>
      </c>
      <c r="J416">
        <f t="shared" ca="1" si="37"/>
        <v>0</v>
      </c>
      <c r="K416">
        <f t="shared" ca="1" si="39"/>
        <v>1</v>
      </c>
      <c r="L416" t="b">
        <f t="shared" ca="1" si="40"/>
        <v>1</v>
      </c>
      <c r="M416" t="str">
        <f t="shared" ca="1" si="38"/>
        <v/>
      </c>
      <c r="N416" t="str">
        <f ca="1">IF(L416,"",VLOOKUP(I416,'P NH|Score'!$A$2:$G$8,2,FALSE))</f>
        <v/>
      </c>
      <c r="O416" t="str">
        <f ca="1">IF(L416,"",VLOOKUP(J416,'Survival Rates'!$A$4:$E$123,K416+4)*N416)</f>
        <v/>
      </c>
    </row>
    <row r="417" spans="1:15" x14ac:dyDescent="0.3">
      <c r="A417">
        <f t="shared" si="41"/>
        <v>415</v>
      </c>
      <c r="B417" s="4" t="str">
        <f ca="1">_xlfn.XLOOKUP(OFFSET('Survey Data'!$B$2,A417,0),Key!A$2:A$5,Key!B$2:B$5,"")</f>
        <v/>
      </c>
      <c r="C417" s="4" t="str">
        <f ca="1">_xlfn.XLOOKUP(OFFSET('Survey Data'!$C$2,A417,0),Key!$D$2:$D$4,Key!$E$2:$E$4,"")</f>
        <v/>
      </c>
      <c r="D417" s="4" t="str">
        <f ca="1">_xlfn.XLOOKUP(OFFSET('Survey Data'!$D$2,A417,0),Key!$D$2:$D$4,Key!$E$2:$E$4,"")</f>
        <v/>
      </c>
      <c r="E417" s="4" t="str">
        <f ca="1">_xlfn.XLOOKUP(OFFSET('Survey Data'!$E$2,A417,0),Key!$D$2:$D$4,Key!$E$2:$E$4,"")</f>
        <v/>
      </c>
      <c r="F417" s="4">
        <f ca="1">OFFSET('Survey Data'!$F$2,A417,0)</f>
        <v>0</v>
      </c>
      <c r="G417" s="4" t="str">
        <f ca="1">_xlfn.XLOOKUP(OFFSET('Survey Data'!$G$2,A417,0),Key!$G$2:$G$3,Key!$H$2:$H$3,"")</f>
        <v/>
      </c>
      <c r="I417">
        <f t="shared" ca="1" si="36"/>
        <v>0</v>
      </c>
      <c r="J417">
        <f t="shared" ca="1" si="37"/>
        <v>0</v>
      </c>
      <c r="K417">
        <f t="shared" ca="1" si="39"/>
        <v>1</v>
      </c>
      <c r="L417" t="b">
        <f t="shared" ca="1" si="40"/>
        <v>1</v>
      </c>
      <c r="M417" t="str">
        <f t="shared" ca="1" si="38"/>
        <v/>
      </c>
      <c r="N417" t="str">
        <f ca="1">IF(L417,"",VLOOKUP(I417,'P NH|Score'!$A$2:$G$8,2,FALSE))</f>
        <v/>
      </c>
      <c r="O417" t="str">
        <f ca="1">IF(L417,"",VLOOKUP(J417,'Survival Rates'!$A$4:$E$123,K417+4)*N417)</f>
        <v/>
      </c>
    </row>
    <row r="418" spans="1:15" x14ac:dyDescent="0.3">
      <c r="A418">
        <f t="shared" si="41"/>
        <v>416</v>
      </c>
      <c r="B418" s="4" t="str">
        <f ca="1">_xlfn.XLOOKUP(OFFSET('Survey Data'!$B$2,A418,0),Key!A$2:A$5,Key!B$2:B$5,"")</f>
        <v/>
      </c>
      <c r="C418" s="4" t="str">
        <f ca="1">_xlfn.XLOOKUP(OFFSET('Survey Data'!$C$2,A418,0),Key!$D$2:$D$4,Key!$E$2:$E$4,"")</f>
        <v/>
      </c>
      <c r="D418" s="4" t="str">
        <f ca="1">_xlfn.XLOOKUP(OFFSET('Survey Data'!$D$2,A418,0),Key!$D$2:$D$4,Key!$E$2:$E$4,"")</f>
        <v/>
      </c>
      <c r="E418" s="4" t="str">
        <f ca="1">_xlfn.XLOOKUP(OFFSET('Survey Data'!$E$2,A418,0),Key!$D$2:$D$4,Key!$E$2:$E$4,"")</f>
        <v/>
      </c>
      <c r="F418" s="4">
        <f ca="1">OFFSET('Survey Data'!$F$2,A418,0)</f>
        <v>0</v>
      </c>
      <c r="G418" s="4" t="str">
        <f ca="1">_xlfn.XLOOKUP(OFFSET('Survey Data'!$G$2,A418,0),Key!$G$2:$G$3,Key!$H$2:$H$3,"")</f>
        <v/>
      </c>
      <c r="I418">
        <f t="shared" ca="1" si="36"/>
        <v>0</v>
      </c>
      <c r="J418">
        <f t="shared" ca="1" si="37"/>
        <v>0</v>
      </c>
      <c r="K418">
        <f t="shared" ca="1" si="39"/>
        <v>1</v>
      </c>
      <c r="L418" t="b">
        <f t="shared" ca="1" si="40"/>
        <v>1</v>
      </c>
      <c r="M418" t="str">
        <f t="shared" ca="1" si="38"/>
        <v/>
      </c>
      <c r="N418" t="str">
        <f ca="1">IF(L418,"",VLOOKUP(I418,'P NH|Score'!$A$2:$G$8,2,FALSE))</f>
        <v/>
      </c>
      <c r="O418" t="str">
        <f ca="1">IF(L418,"",VLOOKUP(J418,'Survival Rates'!$A$4:$E$123,K418+4)*N418)</f>
        <v/>
      </c>
    </row>
    <row r="419" spans="1:15" x14ac:dyDescent="0.3">
      <c r="A419">
        <f t="shared" si="41"/>
        <v>417</v>
      </c>
      <c r="B419" s="4" t="str">
        <f ca="1">_xlfn.XLOOKUP(OFFSET('Survey Data'!$B$2,A419,0),Key!A$2:A$5,Key!B$2:B$5,"")</f>
        <v/>
      </c>
      <c r="C419" s="4" t="str">
        <f ca="1">_xlfn.XLOOKUP(OFFSET('Survey Data'!$C$2,A419,0),Key!$D$2:$D$4,Key!$E$2:$E$4,"")</f>
        <v/>
      </c>
      <c r="D419" s="4" t="str">
        <f ca="1">_xlfn.XLOOKUP(OFFSET('Survey Data'!$D$2,A419,0),Key!$D$2:$D$4,Key!$E$2:$E$4,"")</f>
        <v/>
      </c>
      <c r="E419" s="4" t="str">
        <f ca="1">_xlfn.XLOOKUP(OFFSET('Survey Data'!$E$2,A419,0),Key!$D$2:$D$4,Key!$E$2:$E$4,"")</f>
        <v/>
      </c>
      <c r="F419" s="4">
        <f ca="1">OFFSET('Survey Data'!$F$2,A419,0)</f>
        <v>0</v>
      </c>
      <c r="G419" s="4" t="str">
        <f ca="1">_xlfn.XLOOKUP(OFFSET('Survey Data'!$G$2,A419,0),Key!$G$2:$G$3,Key!$H$2:$H$3,"")</f>
        <v/>
      </c>
      <c r="I419">
        <f t="shared" ca="1" si="36"/>
        <v>0</v>
      </c>
      <c r="J419">
        <f t="shared" ca="1" si="37"/>
        <v>0</v>
      </c>
      <c r="K419">
        <f t="shared" ca="1" si="39"/>
        <v>1</v>
      </c>
      <c r="L419" t="b">
        <f t="shared" ca="1" si="40"/>
        <v>1</v>
      </c>
      <c r="M419" t="str">
        <f t="shared" ca="1" si="38"/>
        <v/>
      </c>
      <c r="N419" t="str">
        <f ca="1">IF(L419,"",VLOOKUP(I419,'P NH|Score'!$A$2:$G$8,2,FALSE))</f>
        <v/>
      </c>
      <c r="O419" t="str">
        <f ca="1">IF(L419,"",VLOOKUP(J419,'Survival Rates'!$A$4:$E$123,K419+4)*N419)</f>
        <v/>
      </c>
    </row>
    <row r="420" spans="1:15" x14ac:dyDescent="0.3">
      <c r="A420">
        <f t="shared" si="41"/>
        <v>418</v>
      </c>
      <c r="B420" s="4" t="str">
        <f ca="1">_xlfn.XLOOKUP(OFFSET('Survey Data'!$B$2,A420,0),Key!A$2:A$5,Key!B$2:B$5,"")</f>
        <v/>
      </c>
      <c r="C420" s="4" t="str">
        <f ca="1">_xlfn.XLOOKUP(OFFSET('Survey Data'!$C$2,A420,0),Key!$D$2:$D$4,Key!$E$2:$E$4,"")</f>
        <v/>
      </c>
      <c r="D420" s="4" t="str">
        <f ca="1">_xlfn.XLOOKUP(OFFSET('Survey Data'!$D$2,A420,0),Key!$D$2:$D$4,Key!$E$2:$E$4,"")</f>
        <v/>
      </c>
      <c r="E420" s="4" t="str">
        <f ca="1">_xlfn.XLOOKUP(OFFSET('Survey Data'!$E$2,A420,0),Key!$D$2:$D$4,Key!$E$2:$E$4,"")</f>
        <v/>
      </c>
      <c r="F420" s="4">
        <f ca="1">OFFSET('Survey Data'!$F$2,A420,0)</f>
        <v>0</v>
      </c>
      <c r="G420" s="4" t="str">
        <f ca="1">_xlfn.XLOOKUP(OFFSET('Survey Data'!$G$2,A420,0),Key!$G$2:$G$3,Key!$H$2:$H$3,"")</f>
        <v/>
      </c>
      <c r="I420">
        <f t="shared" ca="1" si="36"/>
        <v>0</v>
      </c>
      <c r="J420">
        <f t="shared" ca="1" si="37"/>
        <v>0</v>
      </c>
      <c r="K420">
        <f t="shared" ca="1" si="39"/>
        <v>1</v>
      </c>
      <c r="L420" t="b">
        <f t="shared" ca="1" si="40"/>
        <v>1</v>
      </c>
      <c r="M420" t="str">
        <f t="shared" ca="1" si="38"/>
        <v/>
      </c>
      <c r="N420" t="str">
        <f ca="1">IF(L420,"",VLOOKUP(I420,'P NH|Score'!$A$2:$G$8,2,FALSE))</f>
        <v/>
      </c>
      <c r="O420" t="str">
        <f ca="1">IF(L420,"",VLOOKUP(J420,'Survival Rates'!$A$4:$E$123,K420+4)*N420)</f>
        <v/>
      </c>
    </row>
    <row r="421" spans="1:15" x14ac:dyDescent="0.3">
      <c r="A421">
        <f t="shared" si="41"/>
        <v>419</v>
      </c>
      <c r="B421" s="4" t="str">
        <f ca="1">_xlfn.XLOOKUP(OFFSET('Survey Data'!$B$2,A421,0),Key!A$2:A$5,Key!B$2:B$5,"")</f>
        <v/>
      </c>
      <c r="C421" s="4" t="str">
        <f ca="1">_xlfn.XLOOKUP(OFFSET('Survey Data'!$C$2,A421,0),Key!$D$2:$D$4,Key!$E$2:$E$4,"")</f>
        <v/>
      </c>
      <c r="D421" s="4" t="str">
        <f ca="1">_xlfn.XLOOKUP(OFFSET('Survey Data'!$D$2,A421,0),Key!$D$2:$D$4,Key!$E$2:$E$4,"")</f>
        <v/>
      </c>
      <c r="E421" s="4" t="str">
        <f ca="1">_xlfn.XLOOKUP(OFFSET('Survey Data'!$E$2,A421,0),Key!$D$2:$D$4,Key!$E$2:$E$4,"")</f>
        <v/>
      </c>
      <c r="F421" s="4">
        <f ca="1">OFFSET('Survey Data'!$F$2,A421,0)</f>
        <v>0</v>
      </c>
      <c r="G421" s="4" t="str">
        <f ca="1">_xlfn.XLOOKUP(OFFSET('Survey Data'!$G$2,A421,0),Key!$G$2:$G$3,Key!$H$2:$H$3,"")</f>
        <v/>
      </c>
      <c r="I421">
        <f t="shared" ca="1" si="36"/>
        <v>0</v>
      </c>
      <c r="J421">
        <f t="shared" ca="1" si="37"/>
        <v>0</v>
      </c>
      <c r="K421">
        <f t="shared" ca="1" si="39"/>
        <v>1</v>
      </c>
      <c r="L421" t="b">
        <f t="shared" ca="1" si="40"/>
        <v>1</v>
      </c>
      <c r="M421" t="str">
        <f t="shared" ca="1" si="38"/>
        <v/>
      </c>
      <c r="N421" t="str">
        <f ca="1">IF(L421,"",VLOOKUP(I421,'P NH|Score'!$A$2:$G$8,2,FALSE))</f>
        <v/>
      </c>
      <c r="O421" t="str">
        <f ca="1">IF(L421,"",VLOOKUP(J421,'Survival Rates'!$A$4:$E$123,K421+4)*N421)</f>
        <v/>
      </c>
    </row>
    <row r="422" spans="1:15" x14ac:dyDescent="0.3">
      <c r="A422">
        <f t="shared" si="41"/>
        <v>420</v>
      </c>
      <c r="B422" s="4" t="str">
        <f ca="1">_xlfn.XLOOKUP(OFFSET('Survey Data'!$B$2,A422,0),Key!A$2:A$5,Key!B$2:B$5,"")</f>
        <v/>
      </c>
      <c r="C422" s="4" t="str">
        <f ca="1">_xlfn.XLOOKUP(OFFSET('Survey Data'!$C$2,A422,0),Key!$D$2:$D$4,Key!$E$2:$E$4,"")</f>
        <v/>
      </c>
      <c r="D422" s="4" t="str">
        <f ca="1">_xlfn.XLOOKUP(OFFSET('Survey Data'!$D$2,A422,0),Key!$D$2:$D$4,Key!$E$2:$E$4,"")</f>
        <v/>
      </c>
      <c r="E422" s="4" t="str">
        <f ca="1">_xlfn.XLOOKUP(OFFSET('Survey Data'!$E$2,A422,0),Key!$D$2:$D$4,Key!$E$2:$E$4,"")</f>
        <v/>
      </c>
      <c r="F422" s="4">
        <f ca="1">OFFSET('Survey Data'!$F$2,A422,0)</f>
        <v>0</v>
      </c>
      <c r="G422" s="4" t="str">
        <f ca="1">_xlfn.XLOOKUP(OFFSET('Survey Data'!$G$2,A422,0),Key!$G$2:$G$3,Key!$H$2:$H$3,"")</f>
        <v/>
      </c>
      <c r="I422">
        <f t="shared" ca="1" si="36"/>
        <v>0</v>
      </c>
      <c r="J422">
        <f t="shared" ca="1" si="37"/>
        <v>0</v>
      </c>
      <c r="K422">
        <f t="shared" ca="1" si="39"/>
        <v>1</v>
      </c>
      <c r="L422" t="b">
        <f t="shared" ca="1" si="40"/>
        <v>1</v>
      </c>
      <c r="M422" t="str">
        <f t="shared" ca="1" si="38"/>
        <v/>
      </c>
      <c r="N422" t="str">
        <f ca="1">IF(L422,"",VLOOKUP(I422,'P NH|Score'!$A$2:$G$8,2,FALSE))</f>
        <v/>
      </c>
      <c r="O422" t="str">
        <f ca="1">IF(L422,"",VLOOKUP(J422,'Survival Rates'!$A$4:$E$123,K422+4)*N422)</f>
        <v/>
      </c>
    </row>
    <row r="423" spans="1:15" x14ac:dyDescent="0.3">
      <c r="A423">
        <f t="shared" si="41"/>
        <v>421</v>
      </c>
      <c r="B423" s="4" t="str">
        <f ca="1">_xlfn.XLOOKUP(OFFSET('Survey Data'!$B$2,A423,0),Key!A$2:A$5,Key!B$2:B$5,"")</f>
        <v/>
      </c>
      <c r="C423" s="4" t="str">
        <f ca="1">_xlfn.XLOOKUP(OFFSET('Survey Data'!$C$2,A423,0),Key!$D$2:$D$4,Key!$E$2:$E$4,"")</f>
        <v/>
      </c>
      <c r="D423" s="4" t="str">
        <f ca="1">_xlfn.XLOOKUP(OFFSET('Survey Data'!$D$2,A423,0),Key!$D$2:$D$4,Key!$E$2:$E$4,"")</f>
        <v/>
      </c>
      <c r="E423" s="4" t="str">
        <f ca="1">_xlfn.XLOOKUP(OFFSET('Survey Data'!$E$2,A423,0),Key!$D$2:$D$4,Key!$E$2:$E$4,"")</f>
        <v/>
      </c>
      <c r="F423" s="4">
        <f ca="1">OFFSET('Survey Data'!$F$2,A423,0)</f>
        <v>0</v>
      </c>
      <c r="G423" s="4" t="str">
        <f ca="1">_xlfn.XLOOKUP(OFFSET('Survey Data'!$G$2,A423,0),Key!$G$2:$G$3,Key!$H$2:$H$3,"")</f>
        <v/>
      </c>
      <c r="I423">
        <f t="shared" ca="1" si="36"/>
        <v>0</v>
      </c>
      <c r="J423">
        <f t="shared" ca="1" si="37"/>
        <v>0</v>
      </c>
      <c r="K423">
        <f t="shared" ca="1" si="39"/>
        <v>1</v>
      </c>
      <c r="L423" t="b">
        <f t="shared" ca="1" si="40"/>
        <v>1</v>
      </c>
      <c r="M423" t="str">
        <f t="shared" ca="1" si="38"/>
        <v/>
      </c>
      <c r="N423" t="str">
        <f ca="1">IF(L423,"",VLOOKUP(I423,'P NH|Score'!$A$2:$G$8,2,FALSE))</f>
        <v/>
      </c>
      <c r="O423" t="str">
        <f ca="1">IF(L423,"",VLOOKUP(J423,'Survival Rates'!$A$4:$E$123,K423+4)*N423)</f>
        <v/>
      </c>
    </row>
    <row r="424" spans="1:15" x14ac:dyDescent="0.3">
      <c r="A424">
        <f t="shared" si="41"/>
        <v>422</v>
      </c>
      <c r="B424" s="4" t="str">
        <f ca="1">_xlfn.XLOOKUP(OFFSET('Survey Data'!$B$2,A424,0),Key!A$2:A$5,Key!B$2:B$5,"")</f>
        <v/>
      </c>
      <c r="C424" s="4" t="str">
        <f ca="1">_xlfn.XLOOKUP(OFFSET('Survey Data'!$C$2,A424,0),Key!$D$2:$D$4,Key!$E$2:$E$4,"")</f>
        <v/>
      </c>
      <c r="D424" s="4" t="str">
        <f ca="1">_xlfn.XLOOKUP(OFFSET('Survey Data'!$D$2,A424,0),Key!$D$2:$D$4,Key!$E$2:$E$4,"")</f>
        <v/>
      </c>
      <c r="E424" s="4" t="str">
        <f ca="1">_xlfn.XLOOKUP(OFFSET('Survey Data'!$E$2,A424,0),Key!$D$2:$D$4,Key!$E$2:$E$4,"")</f>
        <v/>
      </c>
      <c r="F424" s="4">
        <f ca="1">OFFSET('Survey Data'!$F$2,A424,0)</f>
        <v>0</v>
      </c>
      <c r="G424" s="4" t="str">
        <f ca="1">_xlfn.XLOOKUP(OFFSET('Survey Data'!$G$2,A424,0),Key!$G$2:$G$3,Key!$H$2:$H$3,"")</f>
        <v/>
      </c>
      <c r="I424">
        <f t="shared" ca="1" si="36"/>
        <v>0</v>
      </c>
      <c r="J424">
        <f t="shared" ca="1" si="37"/>
        <v>0</v>
      </c>
      <c r="K424">
        <f t="shared" ca="1" si="39"/>
        <v>1</v>
      </c>
      <c r="L424" t="b">
        <f t="shared" ca="1" si="40"/>
        <v>1</v>
      </c>
      <c r="M424" t="str">
        <f t="shared" ca="1" si="38"/>
        <v/>
      </c>
      <c r="N424" t="str">
        <f ca="1">IF(L424,"",VLOOKUP(I424,'P NH|Score'!$A$2:$G$8,2,FALSE))</f>
        <v/>
      </c>
      <c r="O424" t="str">
        <f ca="1">IF(L424,"",VLOOKUP(J424,'Survival Rates'!$A$4:$E$123,K424+4)*N424)</f>
        <v/>
      </c>
    </row>
    <row r="425" spans="1:15" x14ac:dyDescent="0.3">
      <c r="A425">
        <f t="shared" si="41"/>
        <v>423</v>
      </c>
      <c r="B425" s="4" t="str">
        <f ca="1">_xlfn.XLOOKUP(OFFSET('Survey Data'!$B$2,A425,0),Key!A$2:A$5,Key!B$2:B$5,"")</f>
        <v/>
      </c>
      <c r="C425" s="4" t="str">
        <f ca="1">_xlfn.XLOOKUP(OFFSET('Survey Data'!$C$2,A425,0),Key!$D$2:$D$4,Key!$E$2:$E$4,"")</f>
        <v/>
      </c>
      <c r="D425" s="4" t="str">
        <f ca="1">_xlfn.XLOOKUP(OFFSET('Survey Data'!$D$2,A425,0),Key!$D$2:$D$4,Key!$E$2:$E$4,"")</f>
        <v/>
      </c>
      <c r="E425" s="4" t="str">
        <f ca="1">_xlfn.XLOOKUP(OFFSET('Survey Data'!$E$2,A425,0),Key!$D$2:$D$4,Key!$E$2:$E$4,"")</f>
        <v/>
      </c>
      <c r="F425" s="4">
        <f ca="1">OFFSET('Survey Data'!$F$2,A425,0)</f>
        <v>0</v>
      </c>
      <c r="G425" s="4" t="str">
        <f ca="1">_xlfn.XLOOKUP(OFFSET('Survey Data'!$G$2,A425,0),Key!$G$2:$G$3,Key!$H$2:$H$3,"")</f>
        <v/>
      </c>
      <c r="I425">
        <f t="shared" ca="1" si="36"/>
        <v>0</v>
      </c>
      <c r="J425">
        <f t="shared" ca="1" si="37"/>
        <v>0</v>
      </c>
      <c r="K425">
        <f t="shared" ca="1" si="39"/>
        <v>1</v>
      </c>
      <c r="L425" t="b">
        <f t="shared" ca="1" si="40"/>
        <v>1</v>
      </c>
      <c r="M425" t="str">
        <f t="shared" ca="1" si="38"/>
        <v/>
      </c>
      <c r="N425" t="str">
        <f ca="1">IF(L425,"",VLOOKUP(I425,'P NH|Score'!$A$2:$G$8,2,FALSE))</f>
        <v/>
      </c>
      <c r="O425" t="str">
        <f ca="1">IF(L425,"",VLOOKUP(J425,'Survival Rates'!$A$4:$E$123,K425+4)*N425)</f>
        <v/>
      </c>
    </row>
    <row r="426" spans="1:15" x14ac:dyDescent="0.3">
      <c r="A426">
        <f t="shared" si="41"/>
        <v>424</v>
      </c>
      <c r="B426" s="4" t="str">
        <f ca="1">_xlfn.XLOOKUP(OFFSET('Survey Data'!$B$2,A426,0),Key!A$2:A$5,Key!B$2:B$5,"")</f>
        <v/>
      </c>
      <c r="C426" s="4" t="str">
        <f ca="1">_xlfn.XLOOKUP(OFFSET('Survey Data'!$C$2,A426,0),Key!$D$2:$D$4,Key!$E$2:$E$4,"")</f>
        <v/>
      </c>
      <c r="D426" s="4" t="str">
        <f ca="1">_xlfn.XLOOKUP(OFFSET('Survey Data'!$D$2,A426,0),Key!$D$2:$D$4,Key!$E$2:$E$4,"")</f>
        <v/>
      </c>
      <c r="E426" s="4" t="str">
        <f ca="1">_xlfn.XLOOKUP(OFFSET('Survey Data'!$E$2,A426,0),Key!$D$2:$D$4,Key!$E$2:$E$4,"")</f>
        <v/>
      </c>
      <c r="F426" s="4">
        <f ca="1">OFFSET('Survey Data'!$F$2,A426,0)</f>
        <v>0</v>
      </c>
      <c r="G426" s="4" t="str">
        <f ca="1">_xlfn.XLOOKUP(OFFSET('Survey Data'!$G$2,A426,0),Key!$G$2:$G$3,Key!$H$2:$H$3,"")</f>
        <v/>
      </c>
      <c r="I426">
        <f t="shared" ca="1" si="36"/>
        <v>0</v>
      </c>
      <c r="J426">
        <f t="shared" ca="1" si="37"/>
        <v>0</v>
      </c>
      <c r="K426">
        <f t="shared" ca="1" si="39"/>
        <v>1</v>
      </c>
      <c r="L426" t="b">
        <f t="shared" ca="1" si="40"/>
        <v>1</v>
      </c>
      <c r="M426" t="str">
        <f t="shared" ca="1" si="38"/>
        <v/>
      </c>
      <c r="N426" t="str">
        <f ca="1">IF(L426,"",VLOOKUP(I426,'P NH|Score'!$A$2:$G$8,2,FALSE))</f>
        <v/>
      </c>
      <c r="O426" t="str">
        <f ca="1">IF(L426,"",VLOOKUP(J426,'Survival Rates'!$A$4:$E$123,K426+4)*N426)</f>
        <v/>
      </c>
    </row>
    <row r="427" spans="1:15" x14ac:dyDescent="0.3">
      <c r="A427">
        <f t="shared" si="41"/>
        <v>425</v>
      </c>
      <c r="B427" s="4" t="str">
        <f ca="1">_xlfn.XLOOKUP(OFFSET('Survey Data'!$B$2,A427,0),Key!A$2:A$5,Key!B$2:B$5,"")</f>
        <v/>
      </c>
      <c r="C427" s="4" t="str">
        <f ca="1">_xlfn.XLOOKUP(OFFSET('Survey Data'!$C$2,A427,0),Key!$D$2:$D$4,Key!$E$2:$E$4,"")</f>
        <v/>
      </c>
      <c r="D427" s="4" t="str">
        <f ca="1">_xlfn.XLOOKUP(OFFSET('Survey Data'!$D$2,A427,0),Key!$D$2:$D$4,Key!$E$2:$E$4,"")</f>
        <v/>
      </c>
      <c r="E427" s="4" t="str">
        <f ca="1">_xlfn.XLOOKUP(OFFSET('Survey Data'!$E$2,A427,0),Key!$D$2:$D$4,Key!$E$2:$E$4,"")</f>
        <v/>
      </c>
      <c r="F427" s="4">
        <f ca="1">OFFSET('Survey Data'!$F$2,A427,0)</f>
        <v>0</v>
      </c>
      <c r="G427" s="4" t="str">
        <f ca="1">_xlfn.XLOOKUP(OFFSET('Survey Data'!$G$2,A427,0),Key!$G$2:$G$3,Key!$H$2:$H$3,"")</f>
        <v/>
      </c>
      <c r="I427">
        <f t="shared" ca="1" si="36"/>
        <v>0</v>
      </c>
      <c r="J427">
        <f t="shared" ca="1" si="37"/>
        <v>0</v>
      </c>
      <c r="K427">
        <f t="shared" ca="1" si="39"/>
        <v>1</v>
      </c>
      <c r="L427" t="b">
        <f t="shared" ca="1" si="40"/>
        <v>1</v>
      </c>
      <c r="M427" t="str">
        <f t="shared" ca="1" si="38"/>
        <v/>
      </c>
      <c r="N427" t="str">
        <f ca="1">IF(L427,"",VLOOKUP(I427,'P NH|Score'!$A$2:$G$8,2,FALSE))</f>
        <v/>
      </c>
      <c r="O427" t="str">
        <f ca="1">IF(L427,"",VLOOKUP(J427,'Survival Rates'!$A$4:$E$123,K427+4)*N427)</f>
        <v/>
      </c>
    </row>
    <row r="428" spans="1:15" x14ac:dyDescent="0.3">
      <c r="A428">
        <f t="shared" si="41"/>
        <v>426</v>
      </c>
      <c r="B428" s="4" t="str">
        <f ca="1">_xlfn.XLOOKUP(OFFSET('Survey Data'!$B$2,A428,0),Key!A$2:A$5,Key!B$2:B$5,"")</f>
        <v/>
      </c>
      <c r="C428" s="4" t="str">
        <f ca="1">_xlfn.XLOOKUP(OFFSET('Survey Data'!$C$2,A428,0),Key!$D$2:$D$4,Key!$E$2:$E$4,"")</f>
        <v/>
      </c>
      <c r="D428" s="4" t="str">
        <f ca="1">_xlfn.XLOOKUP(OFFSET('Survey Data'!$D$2,A428,0),Key!$D$2:$D$4,Key!$E$2:$E$4,"")</f>
        <v/>
      </c>
      <c r="E428" s="4" t="str">
        <f ca="1">_xlfn.XLOOKUP(OFFSET('Survey Data'!$E$2,A428,0),Key!$D$2:$D$4,Key!$E$2:$E$4,"")</f>
        <v/>
      </c>
      <c r="F428" s="4">
        <f ca="1">OFFSET('Survey Data'!$F$2,A428,0)</f>
        <v>0</v>
      </c>
      <c r="G428" s="4" t="str">
        <f ca="1">_xlfn.XLOOKUP(OFFSET('Survey Data'!$G$2,A428,0),Key!$G$2:$G$3,Key!$H$2:$H$3,"")</f>
        <v/>
      </c>
      <c r="I428">
        <f t="shared" ca="1" si="36"/>
        <v>0</v>
      </c>
      <c r="J428">
        <f t="shared" ca="1" si="37"/>
        <v>0</v>
      </c>
      <c r="K428">
        <f t="shared" ca="1" si="39"/>
        <v>1</v>
      </c>
      <c r="L428" t="b">
        <f t="shared" ca="1" si="40"/>
        <v>1</v>
      </c>
      <c r="M428" t="str">
        <f t="shared" ca="1" si="38"/>
        <v/>
      </c>
      <c r="N428" t="str">
        <f ca="1">IF(L428,"",VLOOKUP(I428,'P NH|Score'!$A$2:$G$8,2,FALSE))</f>
        <v/>
      </c>
      <c r="O428" t="str">
        <f ca="1">IF(L428,"",VLOOKUP(J428,'Survival Rates'!$A$4:$E$123,K428+4)*N428)</f>
        <v/>
      </c>
    </row>
    <row r="429" spans="1:15" x14ac:dyDescent="0.3">
      <c r="A429">
        <f t="shared" si="41"/>
        <v>427</v>
      </c>
      <c r="B429" s="4" t="str">
        <f ca="1">_xlfn.XLOOKUP(OFFSET('Survey Data'!$B$2,A429,0),Key!A$2:A$5,Key!B$2:B$5,"")</f>
        <v/>
      </c>
      <c r="C429" s="4" t="str">
        <f ca="1">_xlfn.XLOOKUP(OFFSET('Survey Data'!$C$2,A429,0),Key!$D$2:$D$4,Key!$E$2:$E$4,"")</f>
        <v/>
      </c>
      <c r="D429" s="4" t="str">
        <f ca="1">_xlfn.XLOOKUP(OFFSET('Survey Data'!$D$2,A429,0),Key!$D$2:$D$4,Key!$E$2:$E$4,"")</f>
        <v/>
      </c>
      <c r="E429" s="4" t="str">
        <f ca="1">_xlfn.XLOOKUP(OFFSET('Survey Data'!$E$2,A429,0),Key!$D$2:$D$4,Key!$E$2:$E$4,"")</f>
        <v/>
      </c>
      <c r="F429" s="4">
        <f ca="1">OFFSET('Survey Data'!$F$2,A429,0)</f>
        <v>0</v>
      </c>
      <c r="G429" s="4" t="str">
        <f ca="1">_xlfn.XLOOKUP(OFFSET('Survey Data'!$G$2,A429,0),Key!$G$2:$G$3,Key!$H$2:$H$3,"")</f>
        <v/>
      </c>
      <c r="I429">
        <f t="shared" ca="1" si="36"/>
        <v>0</v>
      </c>
      <c r="J429">
        <f t="shared" ca="1" si="37"/>
        <v>0</v>
      </c>
      <c r="K429">
        <f t="shared" ca="1" si="39"/>
        <v>1</v>
      </c>
      <c r="L429" t="b">
        <f t="shared" ca="1" si="40"/>
        <v>1</v>
      </c>
      <c r="M429" t="str">
        <f t="shared" ca="1" si="38"/>
        <v/>
      </c>
      <c r="N429" t="str">
        <f ca="1">IF(L429,"",VLOOKUP(I429,'P NH|Score'!$A$2:$G$8,2,FALSE))</f>
        <v/>
      </c>
      <c r="O429" t="str">
        <f ca="1">IF(L429,"",VLOOKUP(J429,'Survival Rates'!$A$4:$E$123,K429+4)*N429)</f>
        <v/>
      </c>
    </row>
    <row r="430" spans="1:15" x14ac:dyDescent="0.3">
      <c r="A430">
        <f t="shared" si="41"/>
        <v>428</v>
      </c>
      <c r="B430" s="4" t="str">
        <f ca="1">_xlfn.XLOOKUP(OFFSET('Survey Data'!$B$2,A430,0),Key!A$2:A$5,Key!B$2:B$5,"")</f>
        <v/>
      </c>
      <c r="C430" s="4" t="str">
        <f ca="1">_xlfn.XLOOKUP(OFFSET('Survey Data'!$C$2,A430,0),Key!$D$2:$D$4,Key!$E$2:$E$4,"")</f>
        <v/>
      </c>
      <c r="D430" s="4" t="str">
        <f ca="1">_xlfn.XLOOKUP(OFFSET('Survey Data'!$D$2,A430,0),Key!$D$2:$D$4,Key!$E$2:$E$4,"")</f>
        <v/>
      </c>
      <c r="E430" s="4" t="str">
        <f ca="1">_xlfn.XLOOKUP(OFFSET('Survey Data'!$E$2,A430,0),Key!$D$2:$D$4,Key!$E$2:$E$4,"")</f>
        <v/>
      </c>
      <c r="F430" s="4">
        <f ca="1">OFFSET('Survey Data'!$F$2,A430,0)</f>
        <v>0</v>
      </c>
      <c r="G430" s="4" t="str">
        <f ca="1">_xlfn.XLOOKUP(OFFSET('Survey Data'!$G$2,A430,0),Key!$G$2:$G$3,Key!$H$2:$H$3,"")</f>
        <v/>
      </c>
      <c r="I430">
        <f t="shared" ca="1" si="36"/>
        <v>0</v>
      </c>
      <c r="J430">
        <f t="shared" ca="1" si="37"/>
        <v>0</v>
      </c>
      <c r="K430">
        <f t="shared" ca="1" si="39"/>
        <v>1</v>
      </c>
      <c r="L430" t="b">
        <f t="shared" ca="1" si="40"/>
        <v>1</v>
      </c>
      <c r="M430" t="str">
        <f t="shared" ca="1" si="38"/>
        <v/>
      </c>
      <c r="N430" t="str">
        <f ca="1">IF(L430,"",VLOOKUP(I430,'P NH|Score'!$A$2:$G$8,2,FALSE))</f>
        <v/>
      </c>
      <c r="O430" t="str">
        <f ca="1">IF(L430,"",VLOOKUP(J430,'Survival Rates'!$A$4:$E$123,K430+4)*N430)</f>
        <v/>
      </c>
    </row>
    <row r="431" spans="1:15" x14ac:dyDescent="0.3">
      <c r="A431">
        <f t="shared" si="41"/>
        <v>429</v>
      </c>
      <c r="B431" s="4" t="str">
        <f ca="1">_xlfn.XLOOKUP(OFFSET('Survey Data'!$B$2,A431,0),Key!A$2:A$5,Key!B$2:B$5,"")</f>
        <v/>
      </c>
      <c r="C431" s="4" t="str">
        <f ca="1">_xlfn.XLOOKUP(OFFSET('Survey Data'!$C$2,A431,0),Key!$D$2:$D$4,Key!$E$2:$E$4,"")</f>
        <v/>
      </c>
      <c r="D431" s="4" t="str">
        <f ca="1">_xlfn.XLOOKUP(OFFSET('Survey Data'!$D$2,A431,0),Key!$D$2:$D$4,Key!$E$2:$E$4,"")</f>
        <v/>
      </c>
      <c r="E431" s="4" t="str">
        <f ca="1">_xlfn.XLOOKUP(OFFSET('Survey Data'!$E$2,A431,0),Key!$D$2:$D$4,Key!$E$2:$E$4,"")</f>
        <v/>
      </c>
      <c r="F431" s="4">
        <f ca="1">OFFSET('Survey Data'!$F$2,A431,0)</f>
        <v>0</v>
      </c>
      <c r="G431" s="4" t="str">
        <f ca="1">_xlfn.XLOOKUP(OFFSET('Survey Data'!$G$2,A431,0),Key!$G$2:$G$3,Key!$H$2:$H$3,"")</f>
        <v/>
      </c>
      <c r="I431">
        <f t="shared" ca="1" si="36"/>
        <v>0</v>
      </c>
      <c r="J431">
        <f t="shared" ca="1" si="37"/>
        <v>0</v>
      </c>
      <c r="K431">
        <f t="shared" ca="1" si="39"/>
        <v>1</v>
      </c>
      <c r="L431" t="b">
        <f t="shared" ca="1" si="40"/>
        <v>1</v>
      </c>
      <c r="M431" t="str">
        <f t="shared" ca="1" si="38"/>
        <v/>
      </c>
      <c r="N431" t="str">
        <f ca="1">IF(L431,"",VLOOKUP(I431,'P NH|Score'!$A$2:$G$8,2,FALSE))</f>
        <v/>
      </c>
      <c r="O431" t="str">
        <f ca="1">IF(L431,"",VLOOKUP(J431,'Survival Rates'!$A$4:$E$123,K431+4)*N431)</f>
        <v/>
      </c>
    </row>
    <row r="432" spans="1:15" x14ac:dyDescent="0.3">
      <c r="A432">
        <f t="shared" si="41"/>
        <v>430</v>
      </c>
      <c r="B432" s="4" t="str">
        <f ca="1">_xlfn.XLOOKUP(OFFSET('Survey Data'!$B$2,A432,0),Key!A$2:A$5,Key!B$2:B$5,"")</f>
        <v/>
      </c>
      <c r="C432" s="4" t="str">
        <f ca="1">_xlfn.XLOOKUP(OFFSET('Survey Data'!$C$2,A432,0),Key!$D$2:$D$4,Key!$E$2:$E$4,"")</f>
        <v/>
      </c>
      <c r="D432" s="4" t="str">
        <f ca="1">_xlfn.XLOOKUP(OFFSET('Survey Data'!$D$2,A432,0),Key!$D$2:$D$4,Key!$E$2:$E$4,"")</f>
        <v/>
      </c>
      <c r="E432" s="4" t="str">
        <f ca="1">_xlfn.XLOOKUP(OFFSET('Survey Data'!$E$2,A432,0),Key!$D$2:$D$4,Key!$E$2:$E$4,"")</f>
        <v/>
      </c>
      <c r="F432" s="4">
        <f ca="1">OFFSET('Survey Data'!$F$2,A432,0)</f>
        <v>0</v>
      </c>
      <c r="G432" s="4" t="str">
        <f ca="1">_xlfn.XLOOKUP(OFFSET('Survey Data'!$G$2,A432,0),Key!$G$2:$G$3,Key!$H$2:$H$3,"")</f>
        <v/>
      </c>
      <c r="I432">
        <f t="shared" ca="1" si="36"/>
        <v>0</v>
      </c>
      <c r="J432">
        <f t="shared" ca="1" si="37"/>
        <v>0</v>
      </c>
      <c r="K432">
        <f t="shared" ca="1" si="39"/>
        <v>1</v>
      </c>
      <c r="L432" t="b">
        <f t="shared" ca="1" si="40"/>
        <v>1</v>
      </c>
      <c r="M432" t="str">
        <f t="shared" ca="1" si="38"/>
        <v/>
      </c>
      <c r="N432" t="str">
        <f ca="1">IF(L432,"",VLOOKUP(I432,'P NH|Score'!$A$2:$G$8,2,FALSE))</f>
        <v/>
      </c>
      <c r="O432" t="str">
        <f ca="1">IF(L432,"",VLOOKUP(J432,'Survival Rates'!$A$4:$E$123,K432+4)*N432)</f>
        <v/>
      </c>
    </row>
    <row r="433" spans="1:15" x14ac:dyDescent="0.3">
      <c r="A433">
        <f t="shared" si="41"/>
        <v>431</v>
      </c>
      <c r="B433" s="4" t="str">
        <f ca="1">_xlfn.XLOOKUP(OFFSET('Survey Data'!$B$2,A433,0),Key!A$2:A$5,Key!B$2:B$5,"")</f>
        <v/>
      </c>
      <c r="C433" s="4" t="str">
        <f ca="1">_xlfn.XLOOKUP(OFFSET('Survey Data'!$C$2,A433,0),Key!$D$2:$D$4,Key!$E$2:$E$4,"")</f>
        <v/>
      </c>
      <c r="D433" s="4" t="str">
        <f ca="1">_xlfn.XLOOKUP(OFFSET('Survey Data'!$D$2,A433,0),Key!$D$2:$D$4,Key!$E$2:$E$4,"")</f>
        <v/>
      </c>
      <c r="E433" s="4" t="str">
        <f ca="1">_xlfn.XLOOKUP(OFFSET('Survey Data'!$E$2,A433,0),Key!$D$2:$D$4,Key!$E$2:$E$4,"")</f>
        <v/>
      </c>
      <c r="F433" s="4">
        <f ca="1">OFFSET('Survey Data'!$F$2,A433,0)</f>
        <v>0</v>
      </c>
      <c r="G433" s="4" t="str">
        <f ca="1">_xlfn.XLOOKUP(OFFSET('Survey Data'!$G$2,A433,0),Key!$G$2:$G$3,Key!$H$2:$H$3,"")</f>
        <v/>
      </c>
      <c r="I433">
        <f t="shared" ca="1" si="36"/>
        <v>0</v>
      </c>
      <c r="J433">
        <f t="shared" ca="1" si="37"/>
        <v>0</v>
      </c>
      <c r="K433">
        <f t="shared" ca="1" si="39"/>
        <v>1</v>
      </c>
      <c r="L433" t="b">
        <f t="shared" ca="1" si="40"/>
        <v>1</v>
      </c>
      <c r="M433" t="str">
        <f t="shared" ca="1" si="38"/>
        <v/>
      </c>
      <c r="N433" t="str">
        <f ca="1">IF(L433,"",VLOOKUP(I433,'P NH|Score'!$A$2:$G$8,2,FALSE))</f>
        <v/>
      </c>
      <c r="O433" t="str">
        <f ca="1">IF(L433,"",VLOOKUP(J433,'Survival Rates'!$A$4:$E$123,K433+4)*N433)</f>
        <v/>
      </c>
    </row>
    <row r="434" spans="1:15" x14ac:dyDescent="0.3">
      <c r="A434">
        <f t="shared" si="41"/>
        <v>432</v>
      </c>
      <c r="B434" s="4" t="str">
        <f ca="1">_xlfn.XLOOKUP(OFFSET('Survey Data'!$B$2,A434,0),Key!A$2:A$5,Key!B$2:B$5,"")</f>
        <v/>
      </c>
      <c r="C434" s="4" t="str">
        <f ca="1">_xlfn.XLOOKUP(OFFSET('Survey Data'!$C$2,A434,0),Key!$D$2:$D$4,Key!$E$2:$E$4,"")</f>
        <v/>
      </c>
      <c r="D434" s="4" t="str">
        <f ca="1">_xlfn.XLOOKUP(OFFSET('Survey Data'!$D$2,A434,0),Key!$D$2:$D$4,Key!$E$2:$E$4,"")</f>
        <v/>
      </c>
      <c r="E434" s="4" t="str">
        <f ca="1">_xlfn.XLOOKUP(OFFSET('Survey Data'!$E$2,A434,0),Key!$D$2:$D$4,Key!$E$2:$E$4,"")</f>
        <v/>
      </c>
      <c r="F434" s="4">
        <f ca="1">OFFSET('Survey Data'!$F$2,A434,0)</f>
        <v>0</v>
      </c>
      <c r="G434" s="4" t="str">
        <f ca="1">_xlfn.XLOOKUP(OFFSET('Survey Data'!$G$2,A434,0),Key!$G$2:$G$3,Key!$H$2:$H$3,"")</f>
        <v/>
      </c>
      <c r="I434">
        <f t="shared" ca="1" si="36"/>
        <v>0</v>
      </c>
      <c r="J434">
        <f t="shared" ca="1" si="37"/>
        <v>0</v>
      </c>
      <c r="K434">
        <f t="shared" ca="1" si="39"/>
        <v>1</v>
      </c>
      <c r="L434" t="b">
        <f t="shared" ca="1" si="40"/>
        <v>1</v>
      </c>
      <c r="M434" t="str">
        <f t="shared" ca="1" si="38"/>
        <v/>
      </c>
      <c r="N434" t="str">
        <f ca="1">IF(L434,"",VLOOKUP(I434,'P NH|Score'!$A$2:$G$8,2,FALSE))</f>
        <v/>
      </c>
      <c r="O434" t="str">
        <f ca="1">IF(L434,"",VLOOKUP(J434,'Survival Rates'!$A$4:$E$123,K434+4)*N434)</f>
        <v/>
      </c>
    </row>
    <row r="435" spans="1:15" x14ac:dyDescent="0.3">
      <c r="A435">
        <f t="shared" si="41"/>
        <v>433</v>
      </c>
      <c r="B435" s="4" t="str">
        <f ca="1">_xlfn.XLOOKUP(OFFSET('Survey Data'!$B$2,A435,0),Key!A$2:A$5,Key!B$2:B$5,"")</f>
        <v/>
      </c>
      <c r="C435" s="4" t="str">
        <f ca="1">_xlfn.XLOOKUP(OFFSET('Survey Data'!$C$2,A435,0),Key!$D$2:$D$4,Key!$E$2:$E$4,"")</f>
        <v/>
      </c>
      <c r="D435" s="4" t="str">
        <f ca="1">_xlfn.XLOOKUP(OFFSET('Survey Data'!$D$2,A435,0),Key!$D$2:$D$4,Key!$E$2:$E$4,"")</f>
        <v/>
      </c>
      <c r="E435" s="4" t="str">
        <f ca="1">_xlfn.XLOOKUP(OFFSET('Survey Data'!$E$2,A435,0),Key!$D$2:$D$4,Key!$E$2:$E$4,"")</f>
        <v/>
      </c>
      <c r="F435" s="4">
        <f ca="1">OFFSET('Survey Data'!$F$2,A435,0)</f>
        <v>0</v>
      </c>
      <c r="G435" s="4" t="str">
        <f ca="1">_xlfn.XLOOKUP(OFFSET('Survey Data'!$G$2,A435,0),Key!$G$2:$G$3,Key!$H$2:$H$3,"")</f>
        <v/>
      </c>
      <c r="I435">
        <f t="shared" ca="1" si="36"/>
        <v>0</v>
      </c>
      <c r="J435">
        <f t="shared" ca="1" si="37"/>
        <v>0</v>
      </c>
      <c r="K435">
        <f t="shared" ca="1" si="39"/>
        <v>1</v>
      </c>
      <c r="L435" t="b">
        <f t="shared" ca="1" si="40"/>
        <v>1</v>
      </c>
      <c r="M435" t="str">
        <f t="shared" ca="1" si="38"/>
        <v/>
      </c>
      <c r="N435" t="str">
        <f ca="1">IF(L435,"",VLOOKUP(I435,'P NH|Score'!$A$2:$G$8,2,FALSE))</f>
        <v/>
      </c>
      <c r="O435" t="str">
        <f ca="1">IF(L435,"",VLOOKUP(J435,'Survival Rates'!$A$4:$E$123,K435+4)*N435)</f>
        <v/>
      </c>
    </row>
    <row r="436" spans="1:15" x14ac:dyDescent="0.3">
      <c r="A436">
        <f t="shared" si="41"/>
        <v>434</v>
      </c>
      <c r="B436" s="4" t="str">
        <f ca="1">_xlfn.XLOOKUP(OFFSET('Survey Data'!$B$2,A436,0),Key!A$2:A$5,Key!B$2:B$5,"")</f>
        <v/>
      </c>
      <c r="C436" s="4" t="str">
        <f ca="1">_xlfn.XLOOKUP(OFFSET('Survey Data'!$C$2,A436,0),Key!$D$2:$D$4,Key!$E$2:$E$4,"")</f>
        <v/>
      </c>
      <c r="D436" s="4" t="str">
        <f ca="1">_xlfn.XLOOKUP(OFFSET('Survey Data'!$D$2,A436,0),Key!$D$2:$D$4,Key!$E$2:$E$4,"")</f>
        <v/>
      </c>
      <c r="E436" s="4" t="str">
        <f ca="1">_xlfn.XLOOKUP(OFFSET('Survey Data'!$E$2,A436,0),Key!$D$2:$D$4,Key!$E$2:$E$4,"")</f>
        <v/>
      </c>
      <c r="F436" s="4">
        <f ca="1">OFFSET('Survey Data'!$F$2,A436,0)</f>
        <v>0</v>
      </c>
      <c r="G436" s="4" t="str">
        <f ca="1">_xlfn.XLOOKUP(OFFSET('Survey Data'!$G$2,A436,0),Key!$G$2:$G$3,Key!$H$2:$H$3,"")</f>
        <v/>
      </c>
      <c r="I436">
        <f t="shared" ca="1" si="36"/>
        <v>0</v>
      </c>
      <c r="J436">
        <f t="shared" ca="1" si="37"/>
        <v>0</v>
      </c>
      <c r="K436">
        <f t="shared" ca="1" si="39"/>
        <v>1</v>
      </c>
      <c r="L436" t="b">
        <f t="shared" ca="1" si="40"/>
        <v>1</v>
      </c>
      <c r="M436" t="str">
        <f t="shared" ca="1" si="38"/>
        <v/>
      </c>
      <c r="N436" t="str">
        <f ca="1">IF(L436,"",VLOOKUP(I436,'P NH|Score'!$A$2:$G$8,2,FALSE))</f>
        <v/>
      </c>
      <c r="O436" t="str">
        <f ca="1">IF(L436,"",VLOOKUP(J436,'Survival Rates'!$A$4:$E$123,K436+4)*N436)</f>
        <v/>
      </c>
    </row>
    <row r="437" spans="1:15" x14ac:dyDescent="0.3">
      <c r="A437">
        <f t="shared" si="41"/>
        <v>435</v>
      </c>
      <c r="B437" s="4" t="str">
        <f ca="1">_xlfn.XLOOKUP(OFFSET('Survey Data'!$B$2,A437,0),Key!A$2:A$5,Key!B$2:B$5,"")</f>
        <v/>
      </c>
      <c r="C437" s="4" t="str">
        <f ca="1">_xlfn.XLOOKUP(OFFSET('Survey Data'!$C$2,A437,0),Key!$D$2:$D$4,Key!$E$2:$E$4,"")</f>
        <v/>
      </c>
      <c r="D437" s="4" t="str">
        <f ca="1">_xlfn.XLOOKUP(OFFSET('Survey Data'!$D$2,A437,0),Key!$D$2:$D$4,Key!$E$2:$E$4,"")</f>
        <v/>
      </c>
      <c r="E437" s="4" t="str">
        <f ca="1">_xlfn.XLOOKUP(OFFSET('Survey Data'!$E$2,A437,0),Key!$D$2:$D$4,Key!$E$2:$E$4,"")</f>
        <v/>
      </c>
      <c r="F437" s="4">
        <f ca="1">OFFSET('Survey Data'!$F$2,A437,0)</f>
        <v>0</v>
      </c>
      <c r="G437" s="4" t="str">
        <f ca="1">_xlfn.XLOOKUP(OFFSET('Survey Data'!$G$2,A437,0),Key!$G$2:$G$3,Key!$H$2:$H$3,"")</f>
        <v/>
      </c>
      <c r="I437">
        <f t="shared" ca="1" si="36"/>
        <v>0</v>
      </c>
      <c r="J437">
        <f t="shared" ca="1" si="37"/>
        <v>0</v>
      </c>
      <c r="K437">
        <f t="shared" ca="1" si="39"/>
        <v>1</v>
      </c>
      <c r="L437" t="b">
        <f t="shared" ca="1" si="40"/>
        <v>1</v>
      </c>
      <c r="M437" t="str">
        <f t="shared" ca="1" si="38"/>
        <v/>
      </c>
      <c r="N437" t="str">
        <f ca="1">IF(L437,"",VLOOKUP(I437,'P NH|Score'!$A$2:$G$8,2,FALSE))</f>
        <v/>
      </c>
      <c r="O437" t="str">
        <f ca="1">IF(L437,"",VLOOKUP(J437,'Survival Rates'!$A$4:$E$123,K437+4)*N437)</f>
        <v/>
      </c>
    </row>
    <row r="438" spans="1:15" x14ac:dyDescent="0.3">
      <c r="A438">
        <f t="shared" si="41"/>
        <v>436</v>
      </c>
      <c r="B438" s="4" t="str">
        <f ca="1">_xlfn.XLOOKUP(OFFSET('Survey Data'!$B$2,A438,0),Key!A$2:A$5,Key!B$2:B$5,"")</f>
        <v/>
      </c>
      <c r="C438" s="4" t="str">
        <f ca="1">_xlfn.XLOOKUP(OFFSET('Survey Data'!$C$2,A438,0),Key!$D$2:$D$4,Key!$E$2:$E$4,"")</f>
        <v/>
      </c>
      <c r="D438" s="4" t="str">
        <f ca="1">_xlfn.XLOOKUP(OFFSET('Survey Data'!$D$2,A438,0),Key!$D$2:$D$4,Key!$E$2:$E$4,"")</f>
        <v/>
      </c>
      <c r="E438" s="4" t="str">
        <f ca="1">_xlfn.XLOOKUP(OFFSET('Survey Data'!$E$2,A438,0),Key!$D$2:$D$4,Key!$E$2:$E$4,"")</f>
        <v/>
      </c>
      <c r="F438" s="4">
        <f ca="1">OFFSET('Survey Data'!$F$2,A438,0)</f>
        <v>0</v>
      </c>
      <c r="G438" s="4" t="str">
        <f ca="1">_xlfn.XLOOKUP(OFFSET('Survey Data'!$G$2,A438,0),Key!$G$2:$G$3,Key!$H$2:$H$3,"")</f>
        <v/>
      </c>
      <c r="I438">
        <f t="shared" ca="1" si="36"/>
        <v>0</v>
      </c>
      <c r="J438">
        <f t="shared" ca="1" si="37"/>
        <v>0</v>
      </c>
      <c r="K438">
        <f t="shared" ca="1" si="39"/>
        <v>1</v>
      </c>
      <c r="L438" t="b">
        <f t="shared" ca="1" si="40"/>
        <v>1</v>
      </c>
      <c r="M438" t="str">
        <f t="shared" ca="1" si="38"/>
        <v/>
      </c>
      <c r="N438" t="str">
        <f ca="1">IF(L438,"",VLOOKUP(I438,'P NH|Score'!$A$2:$G$8,2,FALSE))</f>
        <v/>
      </c>
      <c r="O438" t="str">
        <f ca="1">IF(L438,"",VLOOKUP(J438,'Survival Rates'!$A$4:$E$123,K438+4)*N438)</f>
        <v/>
      </c>
    </row>
    <row r="439" spans="1:15" x14ac:dyDescent="0.3">
      <c r="A439">
        <f t="shared" si="41"/>
        <v>437</v>
      </c>
      <c r="B439" s="4" t="str">
        <f ca="1">_xlfn.XLOOKUP(OFFSET('Survey Data'!$B$2,A439,0),Key!A$2:A$5,Key!B$2:B$5,"")</f>
        <v/>
      </c>
      <c r="C439" s="4" t="str">
        <f ca="1">_xlfn.XLOOKUP(OFFSET('Survey Data'!$C$2,A439,0),Key!$D$2:$D$4,Key!$E$2:$E$4,"")</f>
        <v/>
      </c>
      <c r="D439" s="4" t="str">
        <f ca="1">_xlfn.XLOOKUP(OFFSET('Survey Data'!$D$2,A439,0),Key!$D$2:$D$4,Key!$E$2:$E$4,"")</f>
        <v/>
      </c>
      <c r="E439" s="4" t="str">
        <f ca="1">_xlfn.XLOOKUP(OFFSET('Survey Data'!$E$2,A439,0),Key!$D$2:$D$4,Key!$E$2:$E$4,"")</f>
        <v/>
      </c>
      <c r="F439" s="4">
        <f ca="1">OFFSET('Survey Data'!$F$2,A439,0)</f>
        <v>0</v>
      </c>
      <c r="G439" s="4" t="str">
        <f ca="1">_xlfn.XLOOKUP(OFFSET('Survey Data'!$G$2,A439,0),Key!$G$2:$G$3,Key!$H$2:$H$3,"")</f>
        <v/>
      </c>
      <c r="I439">
        <f t="shared" ca="1" si="36"/>
        <v>0</v>
      </c>
      <c r="J439">
        <f t="shared" ca="1" si="37"/>
        <v>0</v>
      </c>
      <c r="K439">
        <f t="shared" ca="1" si="39"/>
        <v>1</v>
      </c>
      <c r="L439" t="b">
        <f t="shared" ca="1" si="40"/>
        <v>1</v>
      </c>
      <c r="M439" t="str">
        <f t="shared" ca="1" si="38"/>
        <v/>
      </c>
      <c r="N439" t="str">
        <f ca="1">IF(L439,"",VLOOKUP(I439,'P NH|Score'!$A$2:$G$8,2,FALSE))</f>
        <v/>
      </c>
      <c r="O439" t="str">
        <f ca="1">IF(L439,"",VLOOKUP(J439,'Survival Rates'!$A$4:$E$123,K439+4)*N439)</f>
        <v/>
      </c>
    </row>
    <row r="440" spans="1:15" x14ac:dyDescent="0.3">
      <c r="A440">
        <f t="shared" si="41"/>
        <v>438</v>
      </c>
      <c r="B440" s="4" t="str">
        <f ca="1">_xlfn.XLOOKUP(OFFSET('Survey Data'!$B$2,A440,0),Key!A$2:A$5,Key!B$2:B$5,"")</f>
        <v/>
      </c>
      <c r="C440" s="4" t="str">
        <f ca="1">_xlfn.XLOOKUP(OFFSET('Survey Data'!$C$2,A440,0),Key!$D$2:$D$4,Key!$E$2:$E$4,"")</f>
        <v/>
      </c>
      <c r="D440" s="4" t="str">
        <f ca="1">_xlfn.XLOOKUP(OFFSET('Survey Data'!$D$2,A440,0),Key!$D$2:$D$4,Key!$E$2:$E$4,"")</f>
        <v/>
      </c>
      <c r="E440" s="4" t="str">
        <f ca="1">_xlfn.XLOOKUP(OFFSET('Survey Data'!$E$2,A440,0),Key!$D$2:$D$4,Key!$E$2:$E$4,"")</f>
        <v/>
      </c>
      <c r="F440" s="4">
        <f ca="1">OFFSET('Survey Data'!$F$2,A440,0)</f>
        <v>0</v>
      </c>
      <c r="G440" s="4" t="str">
        <f ca="1">_xlfn.XLOOKUP(OFFSET('Survey Data'!$G$2,A440,0),Key!$G$2:$G$3,Key!$H$2:$H$3,"")</f>
        <v/>
      </c>
      <c r="I440">
        <f t="shared" ca="1" si="36"/>
        <v>0</v>
      </c>
      <c r="J440">
        <f t="shared" ca="1" si="37"/>
        <v>0</v>
      </c>
      <c r="K440">
        <f t="shared" ca="1" si="39"/>
        <v>1</v>
      </c>
      <c r="L440" t="b">
        <f t="shared" ca="1" si="40"/>
        <v>1</v>
      </c>
      <c r="M440" t="str">
        <f t="shared" ca="1" si="38"/>
        <v/>
      </c>
      <c r="N440" t="str">
        <f ca="1">IF(L440,"",VLOOKUP(I440,'P NH|Score'!$A$2:$G$8,2,FALSE))</f>
        <v/>
      </c>
      <c r="O440" t="str">
        <f ca="1">IF(L440,"",VLOOKUP(J440,'Survival Rates'!$A$4:$E$123,K440+4)*N440)</f>
        <v/>
      </c>
    </row>
    <row r="441" spans="1:15" x14ac:dyDescent="0.3">
      <c r="A441">
        <f t="shared" si="41"/>
        <v>439</v>
      </c>
      <c r="B441" s="4" t="str">
        <f ca="1">_xlfn.XLOOKUP(OFFSET('Survey Data'!$B$2,A441,0),Key!A$2:A$5,Key!B$2:B$5,"")</f>
        <v/>
      </c>
      <c r="C441" s="4" t="str">
        <f ca="1">_xlfn.XLOOKUP(OFFSET('Survey Data'!$C$2,A441,0),Key!$D$2:$D$4,Key!$E$2:$E$4,"")</f>
        <v/>
      </c>
      <c r="D441" s="4" t="str">
        <f ca="1">_xlfn.XLOOKUP(OFFSET('Survey Data'!$D$2,A441,0),Key!$D$2:$D$4,Key!$E$2:$E$4,"")</f>
        <v/>
      </c>
      <c r="E441" s="4" t="str">
        <f ca="1">_xlfn.XLOOKUP(OFFSET('Survey Data'!$E$2,A441,0),Key!$D$2:$D$4,Key!$E$2:$E$4,"")</f>
        <v/>
      </c>
      <c r="F441" s="4">
        <f ca="1">OFFSET('Survey Data'!$F$2,A441,0)</f>
        <v>0</v>
      </c>
      <c r="G441" s="4" t="str">
        <f ca="1">_xlfn.XLOOKUP(OFFSET('Survey Data'!$G$2,A441,0),Key!$G$2:$G$3,Key!$H$2:$H$3,"")</f>
        <v/>
      </c>
      <c r="I441">
        <f t="shared" ca="1" si="36"/>
        <v>0</v>
      </c>
      <c r="J441">
        <f t="shared" ca="1" si="37"/>
        <v>0</v>
      </c>
      <c r="K441">
        <f t="shared" ca="1" si="39"/>
        <v>1</v>
      </c>
      <c r="L441" t="b">
        <f t="shared" ca="1" si="40"/>
        <v>1</v>
      </c>
      <c r="M441" t="str">
        <f t="shared" ca="1" si="38"/>
        <v/>
      </c>
      <c r="N441" t="str">
        <f ca="1">IF(L441,"",VLOOKUP(I441,'P NH|Score'!$A$2:$G$8,2,FALSE))</f>
        <v/>
      </c>
      <c r="O441" t="str">
        <f ca="1">IF(L441,"",VLOOKUP(J441,'Survival Rates'!$A$4:$E$123,K441+4)*N441)</f>
        <v/>
      </c>
    </row>
    <row r="442" spans="1:15" x14ac:dyDescent="0.3">
      <c r="A442">
        <f t="shared" si="41"/>
        <v>440</v>
      </c>
      <c r="B442" s="4" t="str">
        <f ca="1">_xlfn.XLOOKUP(OFFSET('Survey Data'!$B$2,A442,0),Key!A$2:A$5,Key!B$2:B$5,"")</f>
        <v/>
      </c>
      <c r="C442" s="4" t="str">
        <f ca="1">_xlfn.XLOOKUP(OFFSET('Survey Data'!$C$2,A442,0),Key!$D$2:$D$4,Key!$E$2:$E$4,"")</f>
        <v/>
      </c>
      <c r="D442" s="4" t="str">
        <f ca="1">_xlfn.XLOOKUP(OFFSET('Survey Data'!$D$2,A442,0),Key!$D$2:$D$4,Key!$E$2:$E$4,"")</f>
        <v/>
      </c>
      <c r="E442" s="4" t="str">
        <f ca="1">_xlfn.XLOOKUP(OFFSET('Survey Data'!$E$2,A442,0),Key!$D$2:$D$4,Key!$E$2:$E$4,"")</f>
        <v/>
      </c>
      <c r="F442" s="4">
        <f ca="1">OFFSET('Survey Data'!$F$2,A442,0)</f>
        <v>0</v>
      </c>
      <c r="G442" s="4" t="str">
        <f ca="1">_xlfn.XLOOKUP(OFFSET('Survey Data'!$G$2,A442,0),Key!$G$2:$G$3,Key!$H$2:$H$3,"")</f>
        <v/>
      </c>
      <c r="I442">
        <f t="shared" ca="1" si="36"/>
        <v>0</v>
      </c>
      <c r="J442">
        <f t="shared" ca="1" si="37"/>
        <v>0</v>
      </c>
      <c r="K442">
        <f t="shared" ca="1" si="39"/>
        <v>1</v>
      </c>
      <c r="L442" t="b">
        <f t="shared" ca="1" si="40"/>
        <v>1</v>
      </c>
      <c r="M442" t="str">
        <f t="shared" ca="1" si="38"/>
        <v/>
      </c>
      <c r="N442" t="str">
        <f ca="1">IF(L442,"",VLOOKUP(I442,'P NH|Score'!$A$2:$G$8,2,FALSE))</f>
        <v/>
      </c>
      <c r="O442" t="str">
        <f ca="1">IF(L442,"",VLOOKUP(J442,'Survival Rates'!$A$4:$E$123,K442+4)*N442)</f>
        <v/>
      </c>
    </row>
    <row r="443" spans="1:15" x14ac:dyDescent="0.3">
      <c r="A443">
        <f t="shared" si="41"/>
        <v>441</v>
      </c>
      <c r="B443" s="4" t="str">
        <f ca="1">_xlfn.XLOOKUP(OFFSET('Survey Data'!$B$2,A443,0),Key!A$2:A$5,Key!B$2:B$5,"")</f>
        <v/>
      </c>
      <c r="C443" s="4" t="str">
        <f ca="1">_xlfn.XLOOKUP(OFFSET('Survey Data'!$C$2,A443,0),Key!$D$2:$D$4,Key!$E$2:$E$4,"")</f>
        <v/>
      </c>
      <c r="D443" s="4" t="str">
        <f ca="1">_xlfn.XLOOKUP(OFFSET('Survey Data'!$D$2,A443,0),Key!$D$2:$D$4,Key!$E$2:$E$4,"")</f>
        <v/>
      </c>
      <c r="E443" s="4" t="str">
        <f ca="1">_xlfn.XLOOKUP(OFFSET('Survey Data'!$E$2,A443,0),Key!$D$2:$D$4,Key!$E$2:$E$4,"")</f>
        <v/>
      </c>
      <c r="F443" s="4">
        <f ca="1">OFFSET('Survey Data'!$F$2,A443,0)</f>
        <v>0</v>
      </c>
      <c r="G443" s="4" t="str">
        <f ca="1">_xlfn.XLOOKUP(OFFSET('Survey Data'!$G$2,A443,0),Key!$G$2:$G$3,Key!$H$2:$H$3,"")</f>
        <v/>
      </c>
      <c r="I443">
        <f t="shared" ca="1" si="36"/>
        <v>0</v>
      </c>
      <c r="J443">
        <f t="shared" ca="1" si="37"/>
        <v>0</v>
      </c>
      <c r="K443">
        <f t="shared" ca="1" si="39"/>
        <v>1</v>
      </c>
      <c r="L443" t="b">
        <f t="shared" ca="1" si="40"/>
        <v>1</v>
      </c>
      <c r="M443" t="str">
        <f t="shared" ca="1" si="38"/>
        <v/>
      </c>
      <c r="N443" t="str">
        <f ca="1">IF(L443,"",VLOOKUP(I443,'P NH|Score'!$A$2:$G$8,2,FALSE))</f>
        <v/>
      </c>
      <c r="O443" t="str">
        <f ca="1">IF(L443,"",VLOOKUP(J443,'Survival Rates'!$A$4:$E$123,K443+4)*N443)</f>
        <v/>
      </c>
    </row>
    <row r="444" spans="1:15" x14ac:dyDescent="0.3">
      <c r="A444">
        <f t="shared" si="41"/>
        <v>442</v>
      </c>
      <c r="B444" s="4" t="str">
        <f ca="1">_xlfn.XLOOKUP(OFFSET('Survey Data'!$B$2,A444,0),Key!A$2:A$5,Key!B$2:B$5,"")</f>
        <v/>
      </c>
      <c r="C444" s="4" t="str">
        <f ca="1">_xlfn.XLOOKUP(OFFSET('Survey Data'!$C$2,A444,0),Key!$D$2:$D$4,Key!$E$2:$E$4,"")</f>
        <v/>
      </c>
      <c r="D444" s="4" t="str">
        <f ca="1">_xlfn.XLOOKUP(OFFSET('Survey Data'!$D$2,A444,0),Key!$D$2:$D$4,Key!$E$2:$E$4,"")</f>
        <v/>
      </c>
      <c r="E444" s="4" t="str">
        <f ca="1">_xlfn.XLOOKUP(OFFSET('Survey Data'!$E$2,A444,0),Key!$D$2:$D$4,Key!$E$2:$E$4,"")</f>
        <v/>
      </c>
      <c r="F444" s="4">
        <f ca="1">OFFSET('Survey Data'!$F$2,A444,0)</f>
        <v>0</v>
      </c>
      <c r="G444" s="4" t="str">
        <f ca="1">_xlfn.XLOOKUP(OFFSET('Survey Data'!$G$2,A444,0),Key!$G$2:$G$3,Key!$H$2:$H$3,"")</f>
        <v/>
      </c>
      <c r="I444">
        <f t="shared" ca="1" si="36"/>
        <v>0</v>
      </c>
      <c r="J444">
        <f t="shared" ca="1" si="37"/>
        <v>0</v>
      </c>
      <c r="K444">
        <f t="shared" ca="1" si="39"/>
        <v>1</v>
      </c>
      <c r="L444" t="b">
        <f t="shared" ca="1" si="40"/>
        <v>1</v>
      </c>
      <c r="M444" t="str">
        <f t="shared" ca="1" si="38"/>
        <v/>
      </c>
      <c r="N444" t="str">
        <f ca="1">IF(L444,"",VLOOKUP(I444,'P NH|Score'!$A$2:$G$8,2,FALSE))</f>
        <v/>
      </c>
      <c r="O444" t="str">
        <f ca="1">IF(L444,"",VLOOKUP(J444,'Survival Rates'!$A$4:$E$123,K444+4)*N444)</f>
        <v/>
      </c>
    </row>
    <row r="445" spans="1:15" x14ac:dyDescent="0.3">
      <c r="A445">
        <f t="shared" si="41"/>
        <v>443</v>
      </c>
      <c r="B445" s="4" t="str">
        <f ca="1">_xlfn.XLOOKUP(OFFSET('Survey Data'!$B$2,A445,0),Key!A$2:A$5,Key!B$2:B$5,"")</f>
        <v/>
      </c>
      <c r="C445" s="4" t="str">
        <f ca="1">_xlfn.XLOOKUP(OFFSET('Survey Data'!$C$2,A445,0),Key!$D$2:$D$4,Key!$E$2:$E$4,"")</f>
        <v/>
      </c>
      <c r="D445" s="4" t="str">
        <f ca="1">_xlfn.XLOOKUP(OFFSET('Survey Data'!$D$2,A445,0),Key!$D$2:$D$4,Key!$E$2:$E$4,"")</f>
        <v/>
      </c>
      <c r="E445" s="4" t="str">
        <f ca="1">_xlfn.XLOOKUP(OFFSET('Survey Data'!$E$2,A445,0),Key!$D$2:$D$4,Key!$E$2:$E$4,"")</f>
        <v/>
      </c>
      <c r="F445" s="4">
        <f ca="1">OFFSET('Survey Data'!$F$2,A445,0)</f>
        <v>0</v>
      </c>
      <c r="G445" s="4" t="str">
        <f ca="1">_xlfn.XLOOKUP(OFFSET('Survey Data'!$G$2,A445,0),Key!$G$2:$G$3,Key!$H$2:$H$3,"")</f>
        <v/>
      </c>
      <c r="I445">
        <f t="shared" ca="1" si="36"/>
        <v>0</v>
      </c>
      <c r="J445">
        <f t="shared" ca="1" si="37"/>
        <v>0</v>
      </c>
      <c r="K445">
        <f t="shared" ca="1" si="39"/>
        <v>1</v>
      </c>
      <c r="L445" t="b">
        <f t="shared" ca="1" si="40"/>
        <v>1</v>
      </c>
      <c r="M445" t="str">
        <f t="shared" ca="1" si="38"/>
        <v/>
      </c>
      <c r="N445" t="str">
        <f ca="1">IF(L445,"",VLOOKUP(I445,'P NH|Score'!$A$2:$G$8,2,FALSE))</f>
        <v/>
      </c>
      <c r="O445" t="str">
        <f ca="1">IF(L445,"",VLOOKUP(J445,'Survival Rates'!$A$4:$E$123,K445+4)*N445)</f>
        <v/>
      </c>
    </row>
    <row r="446" spans="1:15" x14ac:dyDescent="0.3">
      <c r="A446">
        <f t="shared" si="41"/>
        <v>444</v>
      </c>
      <c r="B446" s="4" t="str">
        <f ca="1">_xlfn.XLOOKUP(OFFSET('Survey Data'!$B$2,A446,0),Key!A$2:A$5,Key!B$2:B$5,"")</f>
        <v/>
      </c>
      <c r="C446" s="4" t="str">
        <f ca="1">_xlfn.XLOOKUP(OFFSET('Survey Data'!$C$2,A446,0),Key!$D$2:$D$4,Key!$E$2:$E$4,"")</f>
        <v/>
      </c>
      <c r="D446" s="4" t="str">
        <f ca="1">_xlfn.XLOOKUP(OFFSET('Survey Data'!$D$2,A446,0),Key!$D$2:$D$4,Key!$E$2:$E$4,"")</f>
        <v/>
      </c>
      <c r="E446" s="4" t="str">
        <f ca="1">_xlfn.XLOOKUP(OFFSET('Survey Data'!$E$2,A446,0),Key!$D$2:$D$4,Key!$E$2:$E$4,"")</f>
        <v/>
      </c>
      <c r="F446" s="4">
        <f ca="1">OFFSET('Survey Data'!$F$2,A446,0)</f>
        <v>0</v>
      </c>
      <c r="G446" s="4" t="str">
        <f ca="1">_xlfn.XLOOKUP(OFFSET('Survey Data'!$G$2,A446,0),Key!$G$2:$G$3,Key!$H$2:$H$3,"")</f>
        <v/>
      </c>
      <c r="I446">
        <f t="shared" ca="1" si="36"/>
        <v>0</v>
      </c>
      <c r="J446">
        <f t="shared" ca="1" si="37"/>
        <v>0</v>
      </c>
      <c r="K446">
        <f t="shared" ca="1" si="39"/>
        <v>1</v>
      </c>
      <c r="L446" t="b">
        <f t="shared" ca="1" si="40"/>
        <v>1</v>
      </c>
      <c r="M446" t="str">
        <f t="shared" ca="1" si="38"/>
        <v/>
      </c>
      <c r="N446" t="str">
        <f ca="1">IF(L446,"",VLOOKUP(I446,'P NH|Score'!$A$2:$G$8,2,FALSE))</f>
        <v/>
      </c>
      <c r="O446" t="str">
        <f ca="1">IF(L446,"",VLOOKUP(J446,'Survival Rates'!$A$4:$E$123,K446+4)*N446)</f>
        <v/>
      </c>
    </row>
    <row r="447" spans="1:15" x14ac:dyDescent="0.3">
      <c r="A447">
        <f t="shared" si="41"/>
        <v>445</v>
      </c>
      <c r="B447" s="4" t="str">
        <f ca="1">_xlfn.XLOOKUP(OFFSET('Survey Data'!$B$2,A447,0),Key!A$2:A$5,Key!B$2:B$5,"")</f>
        <v/>
      </c>
      <c r="C447" s="4" t="str">
        <f ca="1">_xlfn.XLOOKUP(OFFSET('Survey Data'!$C$2,A447,0),Key!$D$2:$D$4,Key!$E$2:$E$4,"")</f>
        <v/>
      </c>
      <c r="D447" s="4" t="str">
        <f ca="1">_xlfn.XLOOKUP(OFFSET('Survey Data'!$D$2,A447,0),Key!$D$2:$D$4,Key!$E$2:$E$4,"")</f>
        <v/>
      </c>
      <c r="E447" s="4" t="str">
        <f ca="1">_xlfn.XLOOKUP(OFFSET('Survey Data'!$E$2,A447,0),Key!$D$2:$D$4,Key!$E$2:$E$4,"")</f>
        <v/>
      </c>
      <c r="F447" s="4">
        <f ca="1">OFFSET('Survey Data'!$F$2,A447,0)</f>
        <v>0</v>
      </c>
      <c r="G447" s="4" t="str">
        <f ca="1">_xlfn.XLOOKUP(OFFSET('Survey Data'!$G$2,A447,0),Key!$G$2:$G$3,Key!$H$2:$H$3,"")</f>
        <v/>
      </c>
      <c r="I447">
        <f t="shared" ca="1" si="36"/>
        <v>0</v>
      </c>
      <c r="J447">
        <f t="shared" ca="1" si="37"/>
        <v>0</v>
      </c>
      <c r="K447">
        <f t="shared" ca="1" si="39"/>
        <v>1</v>
      </c>
      <c r="L447" t="b">
        <f t="shared" ca="1" si="40"/>
        <v>1</v>
      </c>
      <c r="M447" t="str">
        <f t="shared" ca="1" si="38"/>
        <v/>
      </c>
      <c r="N447" t="str">
        <f ca="1">IF(L447,"",VLOOKUP(I447,'P NH|Score'!$A$2:$G$8,2,FALSE))</f>
        <v/>
      </c>
      <c r="O447" t="str">
        <f ca="1">IF(L447,"",VLOOKUP(J447,'Survival Rates'!$A$4:$E$123,K447+4)*N447)</f>
        <v/>
      </c>
    </row>
    <row r="448" spans="1:15" x14ac:dyDescent="0.3">
      <c r="A448">
        <f t="shared" si="41"/>
        <v>446</v>
      </c>
      <c r="B448" s="4" t="str">
        <f ca="1">_xlfn.XLOOKUP(OFFSET('Survey Data'!$B$2,A448,0),Key!A$2:A$5,Key!B$2:B$5,"")</f>
        <v/>
      </c>
      <c r="C448" s="4" t="str">
        <f ca="1">_xlfn.XLOOKUP(OFFSET('Survey Data'!$C$2,A448,0),Key!$D$2:$D$4,Key!$E$2:$E$4,"")</f>
        <v/>
      </c>
      <c r="D448" s="4" t="str">
        <f ca="1">_xlfn.XLOOKUP(OFFSET('Survey Data'!$D$2,A448,0),Key!$D$2:$D$4,Key!$E$2:$E$4,"")</f>
        <v/>
      </c>
      <c r="E448" s="4" t="str">
        <f ca="1">_xlfn.XLOOKUP(OFFSET('Survey Data'!$E$2,A448,0),Key!$D$2:$D$4,Key!$E$2:$E$4,"")</f>
        <v/>
      </c>
      <c r="F448" s="4">
        <f ca="1">OFFSET('Survey Data'!$F$2,A448,0)</f>
        <v>0</v>
      </c>
      <c r="G448" s="4" t="str">
        <f ca="1">_xlfn.XLOOKUP(OFFSET('Survey Data'!$G$2,A448,0),Key!$G$2:$G$3,Key!$H$2:$H$3,"")</f>
        <v/>
      </c>
      <c r="I448">
        <f t="shared" ca="1" si="36"/>
        <v>0</v>
      </c>
      <c r="J448">
        <f t="shared" ca="1" si="37"/>
        <v>0</v>
      </c>
      <c r="K448">
        <f t="shared" ca="1" si="39"/>
        <v>1</v>
      </c>
      <c r="L448" t="b">
        <f t="shared" ca="1" si="40"/>
        <v>1</v>
      </c>
      <c r="M448" t="str">
        <f t="shared" ca="1" si="38"/>
        <v/>
      </c>
      <c r="N448" t="str">
        <f ca="1">IF(L448,"",VLOOKUP(I448,'P NH|Score'!$A$2:$G$8,2,FALSE))</f>
        <v/>
      </c>
      <c r="O448" t="str">
        <f ca="1">IF(L448,"",VLOOKUP(J448,'Survival Rates'!$A$4:$E$123,K448+4)*N448)</f>
        <v/>
      </c>
    </row>
    <row r="449" spans="1:15" x14ac:dyDescent="0.3">
      <c r="A449">
        <f t="shared" si="41"/>
        <v>447</v>
      </c>
      <c r="B449" s="4" t="str">
        <f ca="1">_xlfn.XLOOKUP(OFFSET('Survey Data'!$B$2,A449,0),Key!A$2:A$5,Key!B$2:B$5,"")</f>
        <v/>
      </c>
      <c r="C449" s="4" t="str">
        <f ca="1">_xlfn.XLOOKUP(OFFSET('Survey Data'!$C$2,A449,0),Key!$D$2:$D$4,Key!$E$2:$E$4,"")</f>
        <v/>
      </c>
      <c r="D449" s="4" t="str">
        <f ca="1">_xlfn.XLOOKUP(OFFSET('Survey Data'!$D$2,A449,0),Key!$D$2:$D$4,Key!$E$2:$E$4,"")</f>
        <v/>
      </c>
      <c r="E449" s="4" t="str">
        <f ca="1">_xlfn.XLOOKUP(OFFSET('Survey Data'!$E$2,A449,0),Key!$D$2:$D$4,Key!$E$2:$E$4,"")</f>
        <v/>
      </c>
      <c r="F449" s="4">
        <f ca="1">OFFSET('Survey Data'!$F$2,A449,0)</f>
        <v>0</v>
      </c>
      <c r="G449" s="4" t="str">
        <f ca="1">_xlfn.XLOOKUP(OFFSET('Survey Data'!$G$2,A449,0),Key!$G$2:$G$3,Key!$H$2:$H$3,"")</f>
        <v/>
      </c>
      <c r="I449">
        <f t="shared" ca="1" si="36"/>
        <v>0</v>
      </c>
      <c r="J449">
        <f t="shared" ca="1" si="37"/>
        <v>0</v>
      </c>
      <c r="K449">
        <f t="shared" ca="1" si="39"/>
        <v>1</v>
      </c>
      <c r="L449" t="b">
        <f t="shared" ca="1" si="40"/>
        <v>1</v>
      </c>
      <c r="M449" t="str">
        <f t="shared" ca="1" si="38"/>
        <v/>
      </c>
      <c r="N449" t="str">
        <f ca="1">IF(L449,"",VLOOKUP(I449,'P NH|Score'!$A$2:$G$8,2,FALSE))</f>
        <v/>
      </c>
      <c r="O449" t="str">
        <f ca="1">IF(L449,"",VLOOKUP(J449,'Survival Rates'!$A$4:$E$123,K449+4)*N449)</f>
        <v/>
      </c>
    </row>
    <row r="450" spans="1:15" x14ac:dyDescent="0.3">
      <c r="A450">
        <f t="shared" si="41"/>
        <v>448</v>
      </c>
      <c r="B450" s="4" t="str">
        <f ca="1">_xlfn.XLOOKUP(OFFSET('Survey Data'!$B$2,A450,0),Key!A$2:A$5,Key!B$2:B$5,"")</f>
        <v/>
      </c>
      <c r="C450" s="4" t="str">
        <f ca="1">_xlfn.XLOOKUP(OFFSET('Survey Data'!$C$2,A450,0),Key!$D$2:$D$4,Key!$E$2:$E$4,"")</f>
        <v/>
      </c>
      <c r="D450" s="4" t="str">
        <f ca="1">_xlfn.XLOOKUP(OFFSET('Survey Data'!$D$2,A450,0),Key!$D$2:$D$4,Key!$E$2:$E$4,"")</f>
        <v/>
      </c>
      <c r="E450" s="4" t="str">
        <f ca="1">_xlfn.XLOOKUP(OFFSET('Survey Data'!$E$2,A450,0),Key!$D$2:$D$4,Key!$E$2:$E$4,"")</f>
        <v/>
      </c>
      <c r="F450" s="4">
        <f ca="1">OFFSET('Survey Data'!$F$2,A450,0)</f>
        <v>0</v>
      </c>
      <c r="G450" s="4" t="str">
        <f ca="1">_xlfn.XLOOKUP(OFFSET('Survey Data'!$G$2,A450,0),Key!$G$2:$G$3,Key!$H$2:$H$3,"")</f>
        <v/>
      </c>
      <c r="I450">
        <f t="shared" ca="1" si="36"/>
        <v>0</v>
      </c>
      <c r="J450">
        <f t="shared" ca="1" si="37"/>
        <v>0</v>
      </c>
      <c r="K450">
        <f t="shared" ca="1" si="39"/>
        <v>1</v>
      </c>
      <c r="L450" t="b">
        <f t="shared" ca="1" si="40"/>
        <v>1</v>
      </c>
      <c r="M450" t="str">
        <f t="shared" ca="1" si="38"/>
        <v/>
      </c>
      <c r="N450" t="str">
        <f ca="1">IF(L450,"",VLOOKUP(I450,'P NH|Score'!$A$2:$G$8,2,FALSE))</f>
        <v/>
      </c>
      <c r="O450" t="str">
        <f ca="1">IF(L450,"",VLOOKUP(J450,'Survival Rates'!$A$4:$E$123,K450+4)*N450)</f>
        <v/>
      </c>
    </row>
    <row r="451" spans="1:15" x14ac:dyDescent="0.3">
      <c r="A451">
        <f t="shared" si="41"/>
        <v>449</v>
      </c>
      <c r="B451" s="4" t="str">
        <f ca="1">_xlfn.XLOOKUP(OFFSET('Survey Data'!$B$2,A451,0),Key!A$2:A$5,Key!B$2:B$5,"")</f>
        <v/>
      </c>
      <c r="C451" s="4" t="str">
        <f ca="1">_xlfn.XLOOKUP(OFFSET('Survey Data'!$C$2,A451,0),Key!$D$2:$D$4,Key!$E$2:$E$4,"")</f>
        <v/>
      </c>
      <c r="D451" s="4" t="str">
        <f ca="1">_xlfn.XLOOKUP(OFFSET('Survey Data'!$D$2,A451,0),Key!$D$2:$D$4,Key!$E$2:$E$4,"")</f>
        <v/>
      </c>
      <c r="E451" s="4" t="str">
        <f ca="1">_xlfn.XLOOKUP(OFFSET('Survey Data'!$E$2,A451,0),Key!$D$2:$D$4,Key!$E$2:$E$4,"")</f>
        <v/>
      </c>
      <c r="F451" s="4">
        <f ca="1">OFFSET('Survey Data'!$F$2,A451,0)</f>
        <v>0</v>
      </c>
      <c r="G451" s="4" t="str">
        <f ca="1">_xlfn.XLOOKUP(OFFSET('Survey Data'!$G$2,A451,0),Key!$G$2:$G$3,Key!$H$2:$H$3,"")</f>
        <v/>
      </c>
      <c r="I451">
        <f t="shared" ref="I451:I514" ca="1" si="42">SUM(C451:E451)</f>
        <v>0</v>
      </c>
      <c r="J451">
        <f t="shared" ref="J451:J514" ca="1" si="43">IF(OR(F451="",F451="."),0,F451)</f>
        <v>0</v>
      </c>
      <c r="K451">
        <f t="shared" ca="1" si="39"/>
        <v>1</v>
      </c>
      <c r="L451" t="b">
        <f t="shared" ca="1" si="40"/>
        <v>1</v>
      </c>
      <c r="M451" t="str">
        <f t="shared" ref="M451:M514" ca="1" si="44">IF(NOT(L451),IF(I451&gt;5,1,0),"")</f>
        <v/>
      </c>
      <c r="N451" t="str">
        <f ca="1">IF(L451,"",VLOOKUP(I451,'P NH|Score'!$A$2:$G$8,2,FALSE))</f>
        <v/>
      </c>
      <c r="O451" t="str">
        <f ca="1">IF(L451,"",VLOOKUP(J451,'Survival Rates'!$A$4:$E$123,K451+4)*N451)</f>
        <v/>
      </c>
    </row>
    <row r="452" spans="1:15" x14ac:dyDescent="0.3">
      <c r="A452">
        <f t="shared" si="41"/>
        <v>450</v>
      </c>
      <c r="B452" s="4" t="str">
        <f ca="1">_xlfn.XLOOKUP(OFFSET('Survey Data'!$B$2,A452,0),Key!A$2:A$5,Key!B$2:B$5,"")</f>
        <v/>
      </c>
      <c r="C452" s="4" t="str">
        <f ca="1">_xlfn.XLOOKUP(OFFSET('Survey Data'!$C$2,A452,0),Key!$D$2:$D$4,Key!$E$2:$E$4,"")</f>
        <v/>
      </c>
      <c r="D452" s="4" t="str">
        <f ca="1">_xlfn.XLOOKUP(OFFSET('Survey Data'!$D$2,A452,0),Key!$D$2:$D$4,Key!$E$2:$E$4,"")</f>
        <v/>
      </c>
      <c r="E452" s="4" t="str">
        <f ca="1">_xlfn.XLOOKUP(OFFSET('Survey Data'!$E$2,A452,0),Key!$D$2:$D$4,Key!$E$2:$E$4,"")</f>
        <v/>
      </c>
      <c r="F452" s="4">
        <f ca="1">OFFSET('Survey Data'!$F$2,A452,0)</f>
        <v>0</v>
      </c>
      <c r="G452" s="4" t="str">
        <f ca="1">_xlfn.XLOOKUP(OFFSET('Survey Data'!$G$2,A452,0),Key!$G$2:$G$3,Key!$H$2:$H$3,"")</f>
        <v/>
      </c>
      <c r="I452">
        <f t="shared" ca="1" si="42"/>
        <v>0</v>
      </c>
      <c r="J452">
        <f t="shared" ca="1" si="43"/>
        <v>0</v>
      </c>
      <c r="K452">
        <f t="shared" ref="K452:K515" ca="1" si="45">IF(G452="",1,G452)</f>
        <v>1</v>
      </c>
      <c r="L452" t="b">
        <f t="shared" ref="L452:L515" ca="1" si="46">OR(B452="",B452=".",I452&lt;3,I452&gt;9,J452&lt;51,J452&gt;117)</f>
        <v>1</v>
      </c>
      <c r="M452" t="str">
        <f t="shared" ca="1" si="44"/>
        <v/>
      </c>
      <c r="N452" t="str">
        <f ca="1">IF(L452,"",VLOOKUP(I452,'P NH|Score'!$A$2:$G$8,2,FALSE))</f>
        <v/>
      </c>
      <c r="O452" t="str">
        <f ca="1">IF(L452,"",VLOOKUP(J452,'Survival Rates'!$A$4:$E$123,K452+4)*N452)</f>
        <v/>
      </c>
    </row>
    <row r="453" spans="1:15" x14ac:dyDescent="0.3">
      <c r="A453">
        <f t="shared" ref="A453:A516" si="47">A452+1</f>
        <v>451</v>
      </c>
      <c r="B453" s="4" t="str">
        <f ca="1">_xlfn.XLOOKUP(OFFSET('Survey Data'!$B$2,A453,0),Key!A$2:A$5,Key!B$2:B$5,"")</f>
        <v/>
      </c>
      <c r="C453" s="4" t="str">
        <f ca="1">_xlfn.XLOOKUP(OFFSET('Survey Data'!$C$2,A453,0),Key!$D$2:$D$4,Key!$E$2:$E$4,"")</f>
        <v/>
      </c>
      <c r="D453" s="4" t="str">
        <f ca="1">_xlfn.XLOOKUP(OFFSET('Survey Data'!$D$2,A453,0),Key!$D$2:$D$4,Key!$E$2:$E$4,"")</f>
        <v/>
      </c>
      <c r="E453" s="4" t="str">
        <f ca="1">_xlfn.XLOOKUP(OFFSET('Survey Data'!$E$2,A453,0),Key!$D$2:$D$4,Key!$E$2:$E$4,"")</f>
        <v/>
      </c>
      <c r="F453" s="4">
        <f ca="1">OFFSET('Survey Data'!$F$2,A453,0)</f>
        <v>0</v>
      </c>
      <c r="G453" s="4" t="str">
        <f ca="1">_xlfn.XLOOKUP(OFFSET('Survey Data'!$G$2,A453,0),Key!$G$2:$G$3,Key!$H$2:$H$3,"")</f>
        <v/>
      </c>
      <c r="I453">
        <f t="shared" ca="1" si="42"/>
        <v>0</v>
      </c>
      <c r="J453">
        <f t="shared" ca="1" si="43"/>
        <v>0</v>
      </c>
      <c r="K453">
        <f t="shared" ca="1" si="45"/>
        <v>1</v>
      </c>
      <c r="L453" t="b">
        <f t="shared" ca="1" si="46"/>
        <v>1</v>
      </c>
      <c r="M453" t="str">
        <f t="shared" ca="1" si="44"/>
        <v/>
      </c>
      <c r="N453" t="str">
        <f ca="1">IF(L453,"",VLOOKUP(I453,'P NH|Score'!$A$2:$G$8,2,FALSE))</f>
        <v/>
      </c>
      <c r="O453" t="str">
        <f ca="1">IF(L453,"",VLOOKUP(J453,'Survival Rates'!$A$4:$E$123,K453+4)*N453)</f>
        <v/>
      </c>
    </row>
    <row r="454" spans="1:15" x14ac:dyDescent="0.3">
      <c r="A454">
        <f t="shared" si="47"/>
        <v>452</v>
      </c>
      <c r="B454" s="4" t="str">
        <f ca="1">_xlfn.XLOOKUP(OFFSET('Survey Data'!$B$2,A454,0),Key!A$2:A$5,Key!B$2:B$5,"")</f>
        <v/>
      </c>
      <c r="C454" s="4" t="str">
        <f ca="1">_xlfn.XLOOKUP(OFFSET('Survey Data'!$C$2,A454,0),Key!$D$2:$D$4,Key!$E$2:$E$4,"")</f>
        <v/>
      </c>
      <c r="D454" s="4" t="str">
        <f ca="1">_xlfn.XLOOKUP(OFFSET('Survey Data'!$D$2,A454,0),Key!$D$2:$D$4,Key!$E$2:$E$4,"")</f>
        <v/>
      </c>
      <c r="E454" s="4" t="str">
        <f ca="1">_xlfn.XLOOKUP(OFFSET('Survey Data'!$E$2,A454,0),Key!$D$2:$D$4,Key!$E$2:$E$4,"")</f>
        <v/>
      </c>
      <c r="F454" s="4">
        <f ca="1">OFFSET('Survey Data'!$F$2,A454,0)</f>
        <v>0</v>
      </c>
      <c r="G454" s="4" t="str">
        <f ca="1">_xlfn.XLOOKUP(OFFSET('Survey Data'!$G$2,A454,0),Key!$G$2:$G$3,Key!$H$2:$H$3,"")</f>
        <v/>
      </c>
      <c r="I454">
        <f t="shared" ca="1" si="42"/>
        <v>0</v>
      </c>
      <c r="J454">
        <f t="shared" ca="1" si="43"/>
        <v>0</v>
      </c>
      <c r="K454">
        <f t="shared" ca="1" si="45"/>
        <v>1</v>
      </c>
      <c r="L454" t="b">
        <f t="shared" ca="1" si="46"/>
        <v>1</v>
      </c>
      <c r="M454" t="str">
        <f t="shared" ca="1" si="44"/>
        <v/>
      </c>
      <c r="N454" t="str">
        <f ca="1">IF(L454,"",VLOOKUP(I454,'P NH|Score'!$A$2:$G$8,2,FALSE))</f>
        <v/>
      </c>
      <c r="O454" t="str">
        <f ca="1">IF(L454,"",VLOOKUP(J454,'Survival Rates'!$A$4:$E$123,K454+4)*N454)</f>
        <v/>
      </c>
    </row>
    <row r="455" spans="1:15" x14ac:dyDescent="0.3">
      <c r="A455">
        <f t="shared" si="47"/>
        <v>453</v>
      </c>
      <c r="B455" s="4" t="str">
        <f ca="1">_xlfn.XLOOKUP(OFFSET('Survey Data'!$B$2,A455,0),Key!A$2:A$5,Key!B$2:B$5,"")</f>
        <v/>
      </c>
      <c r="C455" s="4" t="str">
        <f ca="1">_xlfn.XLOOKUP(OFFSET('Survey Data'!$C$2,A455,0),Key!$D$2:$D$4,Key!$E$2:$E$4,"")</f>
        <v/>
      </c>
      <c r="D455" s="4" t="str">
        <f ca="1">_xlfn.XLOOKUP(OFFSET('Survey Data'!$D$2,A455,0),Key!$D$2:$D$4,Key!$E$2:$E$4,"")</f>
        <v/>
      </c>
      <c r="E455" s="4" t="str">
        <f ca="1">_xlfn.XLOOKUP(OFFSET('Survey Data'!$E$2,A455,0),Key!$D$2:$D$4,Key!$E$2:$E$4,"")</f>
        <v/>
      </c>
      <c r="F455" s="4">
        <f ca="1">OFFSET('Survey Data'!$F$2,A455,0)</f>
        <v>0</v>
      </c>
      <c r="G455" s="4" t="str">
        <f ca="1">_xlfn.XLOOKUP(OFFSET('Survey Data'!$G$2,A455,0),Key!$G$2:$G$3,Key!$H$2:$H$3,"")</f>
        <v/>
      </c>
      <c r="I455">
        <f t="shared" ca="1" si="42"/>
        <v>0</v>
      </c>
      <c r="J455">
        <f t="shared" ca="1" si="43"/>
        <v>0</v>
      </c>
      <c r="K455">
        <f t="shared" ca="1" si="45"/>
        <v>1</v>
      </c>
      <c r="L455" t="b">
        <f t="shared" ca="1" si="46"/>
        <v>1</v>
      </c>
      <c r="M455" t="str">
        <f t="shared" ca="1" si="44"/>
        <v/>
      </c>
      <c r="N455" t="str">
        <f ca="1">IF(L455,"",VLOOKUP(I455,'P NH|Score'!$A$2:$G$8,2,FALSE))</f>
        <v/>
      </c>
      <c r="O455" t="str">
        <f ca="1">IF(L455,"",VLOOKUP(J455,'Survival Rates'!$A$4:$E$123,K455+4)*N455)</f>
        <v/>
      </c>
    </row>
    <row r="456" spans="1:15" x14ac:dyDescent="0.3">
      <c r="A456">
        <f t="shared" si="47"/>
        <v>454</v>
      </c>
      <c r="B456" s="4" t="str">
        <f ca="1">_xlfn.XLOOKUP(OFFSET('Survey Data'!$B$2,A456,0),Key!A$2:A$5,Key!B$2:B$5,"")</f>
        <v/>
      </c>
      <c r="C456" s="4" t="str">
        <f ca="1">_xlfn.XLOOKUP(OFFSET('Survey Data'!$C$2,A456,0),Key!$D$2:$D$4,Key!$E$2:$E$4,"")</f>
        <v/>
      </c>
      <c r="D456" s="4" t="str">
        <f ca="1">_xlfn.XLOOKUP(OFFSET('Survey Data'!$D$2,A456,0),Key!$D$2:$D$4,Key!$E$2:$E$4,"")</f>
        <v/>
      </c>
      <c r="E456" s="4" t="str">
        <f ca="1">_xlfn.XLOOKUP(OFFSET('Survey Data'!$E$2,A456,0),Key!$D$2:$D$4,Key!$E$2:$E$4,"")</f>
        <v/>
      </c>
      <c r="F456" s="4">
        <f ca="1">OFFSET('Survey Data'!$F$2,A456,0)</f>
        <v>0</v>
      </c>
      <c r="G456" s="4" t="str">
        <f ca="1">_xlfn.XLOOKUP(OFFSET('Survey Data'!$G$2,A456,0),Key!$G$2:$G$3,Key!$H$2:$H$3,"")</f>
        <v/>
      </c>
      <c r="I456">
        <f t="shared" ca="1" si="42"/>
        <v>0</v>
      </c>
      <c r="J456">
        <f t="shared" ca="1" si="43"/>
        <v>0</v>
      </c>
      <c r="K456">
        <f t="shared" ca="1" si="45"/>
        <v>1</v>
      </c>
      <c r="L456" t="b">
        <f t="shared" ca="1" si="46"/>
        <v>1</v>
      </c>
      <c r="M456" t="str">
        <f t="shared" ca="1" si="44"/>
        <v/>
      </c>
      <c r="N456" t="str">
        <f ca="1">IF(L456,"",VLOOKUP(I456,'P NH|Score'!$A$2:$G$8,2,FALSE))</f>
        <v/>
      </c>
      <c r="O456" t="str">
        <f ca="1">IF(L456,"",VLOOKUP(J456,'Survival Rates'!$A$4:$E$123,K456+4)*N456)</f>
        <v/>
      </c>
    </row>
    <row r="457" spans="1:15" x14ac:dyDescent="0.3">
      <c r="A457">
        <f t="shared" si="47"/>
        <v>455</v>
      </c>
      <c r="B457" s="4" t="str">
        <f ca="1">_xlfn.XLOOKUP(OFFSET('Survey Data'!$B$2,A457,0),Key!A$2:A$5,Key!B$2:B$5,"")</f>
        <v/>
      </c>
      <c r="C457" s="4" t="str">
        <f ca="1">_xlfn.XLOOKUP(OFFSET('Survey Data'!$C$2,A457,0),Key!$D$2:$D$4,Key!$E$2:$E$4,"")</f>
        <v/>
      </c>
      <c r="D457" s="4" t="str">
        <f ca="1">_xlfn.XLOOKUP(OFFSET('Survey Data'!$D$2,A457,0),Key!$D$2:$D$4,Key!$E$2:$E$4,"")</f>
        <v/>
      </c>
      <c r="E457" s="4" t="str">
        <f ca="1">_xlfn.XLOOKUP(OFFSET('Survey Data'!$E$2,A457,0),Key!$D$2:$D$4,Key!$E$2:$E$4,"")</f>
        <v/>
      </c>
      <c r="F457" s="4">
        <f ca="1">OFFSET('Survey Data'!$F$2,A457,0)</f>
        <v>0</v>
      </c>
      <c r="G457" s="4" t="str">
        <f ca="1">_xlfn.XLOOKUP(OFFSET('Survey Data'!$G$2,A457,0),Key!$G$2:$G$3,Key!$H$2:$H$3,"")</f>
        <v/>
      </c>
      <c r="I457">
        <f t="shared" ca="1" si="42"/>
        <v>0</v>
      </c>
      <c r="J457">
        <f t="shared" ca="1" si="43"/>
        <v>0</v>
      </c>
      <c r="K457">
        <f t="shared" ca="1" si="45"/>
        <v>1</v>
      </c>
      <c r="L457" t="b">
        <f t="shared" ca="1" si="46"/>
        <v>1</v>
      </c>
      <c r="M457" t="str">
        <f t="shared" ca="1" si="44"/>
        <v/>
      </c>
      <c r="N457" t="str">
        <f ca="1">IF(L457,"",VLOOKUP(I457,'P NH|Score'!$A$2:$G$8,2,FALSE))</f>
        <v/>
      </c>
      <c r="O457" t="str">
        <f ca="1">IF(L457,"",VLOOKUP(J457,'Survival Rates'!$A$4:$E$123,K457+4)*N457)</f>
        <v/>
      </c>
    </row>
    <row r="458" spans="1:15" x14ac:dyDescent="0.3">
      <c r="A458">
        <f t="shared" si="47"/>
        <v>456</v>
      </c>
      <c r="B458" s="4" t="str">
        <f ca="1">_xlfn.XLOOKUP(OFFSET('Survey Data'!$B$2,A458,0),Key!A$2:A$5,Key!B$2:B$5,"")</f>
        <v/>
      </c>
      <c r="C458" s="4" t="str">
        <f ca="1">_xlfn.XLOOKUP(OFFSET('Survey Data'!$C$2,A458,0),Key!$D$2:$D$4,Key!$E$2:$E$4,"")</f>
        <v/>
      </c>
      <c r="D458" s="4" t="str">
        <f ca="1">_xlfn.XLOOKUP(OFFSET('Survey Data'!$D$2,A458,0),Key!$D$2:$D$4,Key!$E$2:$E$4,"")</f>
        <v/>
      </c>
      <c r="E458" s="4" t="str">
        <f ca="1">_xlfn.XLOOKUP(OFFSET('Survey Data'!$E$2,A458,0),Key!$D$2:$D$4,Key!$E$2:$E$4,"")</f>
        <v/>
      </c>
      <c r="F458" s="4">
        <f ca="1">OFFSET('Survey Data'!$F$2,A458,0)</f>
        <v>0</v>
      </c>
      <c r="G458" s="4" t="str">
        <f ca="1">_xlfn.XLOOKUP(OFFSET('Survey Data'!$G$2,A458,0),Key!$G$2:$G$3,Key!$H$2:$H$3,"")</f>
        <v/>
      </c>
      <c r="I458">
        <f t="shared" ca="1" si="42"/>
        <v>0</v>
      </c>
      <c r="J458">
        <f t="shared" ca="1" si="43"/>
        <v>0</v>
      </c>
      <c r="K458">
        <f t="shared" ca="1" si="45"/>
        <v>1</v>
      </c>
      <c r="L458" t="b">
        <f t="shared" ca="1" si="46"/>
        <v>1</v>
      </c>
      <c r="M458" t="str">
        <f t="shared" ca="1" si="44"/>
        <v/>
      </c>
      <c r="N458" t="str">
        <f ca="1">IF(L458,"",VLOOKUP(I458,'P NH|Score'!$A$2:$G$8,2,FALSE))</f>
        <v/>
      </c>
      <c r="O458" t="str">
        <f ca="1">IF(L458,"",VLOOKUP(J458,'Survival Rates'!$A$4:$E$123,K458+4)*N458)</f>
        <v/>
      </c>
    </row>
    <row r="459" spans="1:15" x14ac:dyDescent="0.3">
      <c r="A459">
        <f t="shared" si="47"/>
        <v>457</v>
      </c>
      <c r="B459" s="4" t="str">
        <f ca="1">_xlfn.XLOOKUP(OFFSET('Survey Data'!$B$2,A459,0),Key!A$2:A$5,Key!B$2:B$5,"")</f>
        <v/>
      </c>
      <c r="C459" s="4" t="str">
        <f ca="1">_xlfn.XLOOKUP(OFFSET('Survey Data'!$C$2,A459,0),Key!$D$2:$D$4,Key!$E$2:$E$4,"")</f>
        <v/>
      </c>
      <c r="D459" s="4" t="str">
        <f ca="1">_xlfn.XLOOKUP(OFFSET('Survey Data'!$D$2,A459,0),Key!$D$2:$D$4,Key!$E$2:$E$4,"")</f>
        <v/>
      </c>
      <c r="E459" s="4" t="str">
        <f ca="1">_xlfn.XLOOKUP(OFFSET('Survey Data'!$E$2,A459,0),Key!$D$2:$D$4,Key!$E$2:$E$4,"")</f>
        <v/>
      </c>
      <c r="F459" s="4">
        <f ca="1">OFFSET('Survey Data'!$F$2,A459,0)</f>
        <v>0</v>
      </c>
      <c r="G459" s="4" t="str">
        <f ca="1">_xlfn.XLOOKUP(OFFSET('Survey Data'!$G$2,A459,0),Key!$G$2:$G$3,Key!$H$2:$H$3,"")</f>
        <v/>
      </c>
      <c r="I459">
        <f t="shared" ca="1" si="42"/>
        <v>0</v>
      </c>
      <c r="J459">
        <f t="shared" ca="1" si="43"/>
        <v>0</v>
      </c>
      <c r="K459">
        <f t="shared" ca="1" si="45"/>
        <v>1</v>
      </c>
      <c r="L459" t="b">
        <f t="shared" ca="1" si="46"/>
        <v>1</v>
      </c>
      <c r="M459" t="str">
        <f t="shared" ca="1" si="44"/>
        <v/>
      </c>
      <c r="N459" t="str">
        <f ca="1">IF(L459,"",VLOOKUP(I459,'P NH|Score'!$A$2:$G$8,2,FALSE))</f>
        <v/>
      </c>
      <c r="O459" t="str">
        <f ca="1">IF(L459,"",VLOOKUP(J459,'Survival Rates'!$A$4:$E$123,K459+4)*N459)</f>
        <v/>
      </c>
    </row>
    <row r="460" spans="1:15" x14ac:dyDescent="0.3">
      <c r="A460">
        <f t="shared" si="47"/>
        <v>458</v>
      </c>
      <c r="B460" s="4" t="str">
        <f ca="1">_xlfn.XLOOKUP(OFFSET('Survey Data'!$B$2,A460,0),Key!A$2:A$5,Key!B$2:B$5,"")</f>
        <v/>
      </c>
      <c r="C460" s="4" t="str">
        <f ca="1">_xlfn.XLOOKUP(OFFSET('Survey Data'!$C$2,A460,0),Key!$D$2:$D$4,Key!$E$2:$E$4,"")</f>
        <v/>
      </c>
      <c r="D460" s="4" t="str">
        <f ca="1">_xlfn.XLOOKUP(OFFSET('Survey Data'!$D$2,A460,0),Key!$D$2:$D$4,Key!$E$2:$E$4,"")</f>
        <v/>
      </c>
      <c r="E460" s="4" t="str">
        <f ca="1">_xlfn.XLOOKUP(OFFSET('Survey Data'!$E$2,A460,0),Key!$D$2:$D$4,Key!$E$2:$E$4,"")</f>
        <v/>
      </c>
      <c r="F460" s="4">
        <f ca="1">OFFSET('Survey Data'!$F$2,A460,0)</f>
        <v>0</v>
      </c>
      <c r="G460" s="4" t="str">
        <f ca="1">_xlfn.XLOOKUP(OFFSET('Survey Data'!$G$2,A460,0),Key!$G$2:$G$3,Key!$H$2:$H$3,"")</f>
        <v/>
      </c>
      <c r="I460">
        <f t="shared" ca="1" si="42"/>
        <v>0</v>
      </c>
      <c r="J460">
        <f t="shared" ca="1" si="43"/>
        <v>0</v>
      </c>
      <c r="K460">
        <f t="shared" ca="1" si="45"/>
        <v>1</v>
      </c>
      <c r="L460" t="b">
        <f t="shared" ca="1" si="46"/>
        <v>1</v>
      </c>
      <c r="M460" t="str">
        <f t="shared" ca="1" si="44"/>
        <v/>
      </c>
      <c r="N460" t="str">
        <f ca="1">IF(L460,"",VLOOKUP(I460,'P NH|Score'!$A$2:$G$8,2,FALSE))</f>
        <v/>
      </c>
      <c r="O460" t="str">
        <f ca="1">IF(L460,"",VLOOKUP(J460,'Survival Rates'!$A$4:$E$123,K460+4)*N460)</f>
        <v/>
      </c>
    </row>
    <row r="461" spans="1:15" x14ac:dyDescent="0.3">
      <c r="A461">
        <f t="shared" si="47"/>
        <v>459</v>
      </c>
      <c r="B461" s="4" t="str">
        <f ca="1">_xlfn.XLOOKUP(OFFSET('Survey Data'!$B$2,A461,0),Key!A$2:A$5,Key!B$2:B$5,"")</f>
        <v/>
      </c>
      <c r="C461" s="4" t="str">
        <f ca="1">_xlfn.XLOOKUP(OFFSET('Survey Data'!$C$2,A461,0),Key!$D$2:$D$4,Key!$E$2:$E$4,"")</f>
        <v/>
      </c>
      <c r="D461" s="4" t="str">
        <f ca="1">_xlfn.XLOOKUP(OFFSET('Survey Data'!$D$2,A461,0),Key!$D$2:$D$4,Key!$E$2:$E$4,"")</f>
        <v/>
      </c>
      <c r="E461" s="4" t="str">
        <f ca="1">_xlfn.XLOOKUP(OFFSET('Survey Data'!$E$2,A461,0),Key!$D$2:$D$4,Key!$E$2:$E$4,"")</f>
        <v/>
      </c>
      <c r="F461" s="4">
        <f ca="1">OFFSET('Survey Data'!$F$2,A461,0)</f>
        <v>0</v>
      </c>
      <c r="G461" s="4" t="str">
        <f ca="1">_xlfn.XLOOKUP(OFFSET('Survey Data'!$G$2,A461,0),Key!$G$2:$G$3,Key!$H$2:$H$3,"")</f>
        <v/>
      </c>
      <c r="I461">
        <f t="shared" ca="1" si="42"/>
        <v>0</v>
      </c>
      <c r="J461">
        <f t="shared" ca="1" si="43"/>
        <v>0</v>
      </c>
      <c r="K461">
        <f t="shared" ca="1" si="45"/>
        <v>1</v>
      </c>
      <c r="L461" t="b">
        <f t="shared" ca="1" si="46"/>
        <v>1</v>
      </c>
      <c r="M461" t="str">
        <f t="shared" ca="1" si="44"/>
        <v/>
      </c>
      <c r="N461" t="str">
        <f ca="1">IF(L461,"",VLOOKUP(I461,'P NH|Score'!$A$2:$G$8,2,FALSE))</f>
        <v/>
      </c>
      <c r="O461" t="str">
        <f ca="1">IF(L461,"",VLOOKUP(J461,'Survival Rates'!$A$4:$E$123,K461+4)*N461)</f>
        <v/>
      </c>
    </row>
    <row r="462" spans="1:15" x14ac:dyDescent="0.3">
      <c r="A462">
        <f t="shared" si="47"/>
        <v>460</v>
      </c>
      <c r="B462" s="4" t="str">
        <f ca="1">_xlfn.XLOOKUP(OFFSET('Survey Data'!$B$2,A462,0),Key!A$2:A$5,Key!B$2:B$5,"")</f>
        <v/>
      </c>
      <c r="C462" s="4" t="str">
        <f ca="1">_xlfn.XLOOKUP(OFFSET('Survey Data'!$C$2,A462,0),Key!$D$2:$D$4,Key!$E$2:$E$4,"")</f>
        <v/>
      </c>
      <c r="D462" s="4" t="str">
        <f ca="1">_xlfn.XLOOKUP(OFFSET('Survey Data'!$D$2,A462,0),Key!$D$2:$D$4,Key!$E$2:$E$4,"")</f>
        <v/>
      </c>
      <c r="E462" s="4" t="str">
        <f ca="1">_xlfn.XLOOKUP(OFFSET('Survey Data'!$E$2,A462,0),Key!$D$2:$D$4,Key!$E$2:$E$4,"")</f>
        <v/>
      </c>
      <c r="F462" s="4">
        <f ca="1">OFFSET('Survey Data'!$F$2,A462,0)</f>
        <v>0</v>
      </c>
      <c r="G462" s="4" t="str">
        <f ca="1">_xlfn.XLOOKUP(OFFSET('Survey Data'!$G$2,A462,0),Key!$G$2:$G$3,Key!$H$2:$H$3,"")</f>
        <v/>
      </c>
      <c r="I462">
        <f t="shared" ca="1" si="42"/>
        <v>0</v>
      </c>
      <c r="J462">
        <f t="shared" ca="1" si="43"/>
        <v>0</v>
      </c>
      <c r="K462">
        <f t="shared" ca="1" si="45"/>
        <v>1</v>
      </c>
      <c r="L462" t="b">
        <f t="shared" ca="1" si="46"/>
        <v>1</v>
      </c>
      <c r="M462" t="str">
        <f t="shared" ca="1" si="44"/>
        <v/>
      </c>
      <c r="N462" t="str">
        <f ca="1">IF(L462,"",VLOOKUP(I462,'P NH|Score'!$A$2:$G$8,2,FALSE))</f>
        <v/>
      </c>
      <c r="O462" t="str">
        <f ca="1">IF(L462,"",VLOOKUP(J462,'Survival Rates'!$A$4:$E$123,K462+4)*N462)</f>
        <v/>
      </c>
    </row>
    <row r="463" spans="1:15" x14ac:dyDescent="0.3">
      <c r="A463">
        <f t="shared" si="47"/>
        <v>461</v>
      </c>
      <c r="B463" s="4" t="str">
        <f ca="1">_xlfn.XLOOKUP(OFFSET('Survey Data'!$B$2,A463,0),Key!A$2:A$5,Key!B$2:B$5,"")</f>
        <v/>
      </c>
      <c r="C463" s="4" t="str">
        <f ca="1">_xlfn.XLOOKUP(OFFSET('Survey Data'!$C$2,A463,0),Key!$D$2:$D$4,Key!$E$2:$E$4,"")</f>
        <v/>
      </c>
      <c r="D463" s="4" t="str">
        <f ca="1">_xlfn.XLOOKUP(OFFSET('Survey Data'!$D$2,A463,0),Key!$D$2:$D$4,Key!$E$2:$E$4,"")</f>
        <v/>
      </c>
      <c r="E463" s="4" t="str">
        <f ca="1">_xlfn.XLOOKUP(OFFSET('Survey Data'!$E$2,A463,0),Key!$D$2:$D$4,Key!$E$2:$E$4,"")</f>
        <v/>
      </c>
      <c r="F463" s="4">
        <f ca="1">OFFSET('Survey Data'!$F$2,A463,0)</f>
        <v>0</v>
      </c>
      <c r="G463" s="4" t="str">
        <f ca="1">_xlfn.XLOOKUP(OFFSET('Survey Data'!$G$2,A463,0),Key!$G$2:$G$3,Key!$H$2:$H$3,"")</f>
        <v/>
      </c>
      <c r="I463">
        <f t="shared" ca="1" si="42"/>
        <v>0</v>
      </c>
      <c r="J463">
        <f t="shared" ca="1" si="43"/>
        <v>0</v>
      </c>
      <c r="K463">
        <f t="shared" ca="1" si="45"/>
        <v>1</v>
      </c>
      <c r="L463" t="b">
        <f t="shared" ca="1" si="46"/>
        <v>1</v>
      </c>
      <c r="M463" t="str">
        <f t="shared" ca="1" si="44"/>
        <v/>
      </c>
      <c r="N463" t="str">
        <f ca="1">IF(L463,"",VLOOKUP(I463,'P NH|Score'!$A$2:$G$8,2,FALSE))</f>
        <v/>
      </c>
      <c r="O463" t="str">
        <f ca="1">IF(L463,"",VLOOKUP(J463,'Survival Rates'!$A$4:$E$123,K463+4)*N463)</f>
        <v/>
      </c>
    </row>
    <row r="464" spans="1:15" x14ac:dyDescent="0.3">
      <c r="A464">
        <f t="shared" si="47"/>
        <v>462</v>
      </c>
      <c r="B464" s="4" t="str">
        <f ca="1">_xlfn.XLOOKUP(OFFSET('Survey Data'!$B$2,A464,0),Key!A$2:A$5,Key!B$2:B$5,"")</f>
        <v/>
      </c>
      <c r="C464" s="4" t="str">
        <f ca="1">_xlfn.XLOOKUP(OFFSET('Survey Data'!$C$2,A464,0),Key!$D$2:$D$4,Key!$E$2:$E$4,"")</f>
        <v/>
      </c>
      <c r="D464" s="4" t="str">
        <f ca="1">_xlfn.XLOOKUP(OFFSET('Survey Data'!$D$2,A464,0),Key!$D$2:$D$4,Key!$E$2:$E$4,"")</f>
        <v/>
      </c>
      <c r="E464" s="4" t="str">
        <f ca="1">_xlfn.XLOOKUP(OFFSET('Survey Data'!$E$2,A464,0),Key!$D$2:$D$4,Key!$E$2:$E$4,"")</f>
        <v/>
      </c>
      <c r="F464" s="4">
        <f ca="1">OFFSET('Survey Data'!$F$2,A464,0)</f>
        <v>0</v>
      </c>
      <c r="G464" s="4" t="str">
        <f ca="1">_xlfn.XLOOKUP(OFFSET('Survey Data'!$G$2,A464,0),Key!$G$2:$G$3,Key!$H$2:$H$3,"")</f>
        <v/>
      </c>
      <c r="I464">
        <f t="shared" ca="1" si="42"/>
        <v>0</v>
      </c>
      <c r="J464">
        <f t="shared" ca="1" si="43"/>
        <v>0</v>
      </c>
      <c r="K464">
        <f t="shared" ca="1" si="45"/>
        <v>1</v>
      </c>
      <c r="L464" t="b">
        <f t="shared" ca="1" si="46"/>
        <v>1</v>
      </c>
      <c r="M464" t="str">
        <f t="shared" ca="1" si="44"/>
        <v/>
      </c>
      <c r="N464" t="str">
        <f ca="1">IF(L464,"",VLOOKUP(I464,'P NH|Score'!$A$2:$G$8,2,FALSE))</f>
        <v/>
      </c>
      <c r="O464" t="str">
        <f ca="1">IF(L464,"",VLOOKUP(J464,'Survival Rates'!$A$4:$E$123,K464+4)*N464)</f>
        <v/>
      </c>
    </row>
    <row r="465" spans="1:15" x14ac:dyDescent="0.3">
      <c r="A465">
        <f t="shared" si="47"/>
        <v>463</v>
      </c>
      <c r="B465" s="4" t="str">
        <f ca="1">_xlfn.XLOOKUP(OFFSET('Survey Data'!$B$2,A465,0),Key!A$2:A$5,Key!B$2:B$5,"")</f>
        <v/>
      </c>
      <c r="C465" s="4" t="str">
        <f ca="1">_xlfn.XLOOKUP(OFFSET('Survey Data'!$C$2,A465,0),Key!$D$2:$D$4,Key!$E$2:$E$4,"")</f>
        <v/>
      </c>
      <c r="D465" s="4" t="str">
        <f ca="1">_xlfn.XLOOKUP(OFFSET('Survey Data'!$D$2,A465,0),Key!$D$2:$D$4,Key!$E$2:$E$4,"")</f>
        <v/>
      </c>
      <c r="E465" s="4" t="str">
        <f ca="1">_xlfn.XLOOKUP(OFFSET('Survey Data'!$E$2,A465,0),Key!$D$2:$D$4,Key!$E$2:$E$4,"")</f>
        <v/>
      </c>
      <c r="F465" s="4">
        <f ca="1">OFFSET('Survey Data'!$F$2,A465,0)</f>
        <v>0</v>
      </c>
      <c r="G465" s="4" t="str">
        <f ca="1">_xlfn.XLOOKUP(OFFSET('Survey Data'!$G$2,A465,0),Key!$G$2:$G$3,Key!$H$2:$H$3,"")</f>
        <v/>
      </c>
      <c r="I465">
        <f t="shared" ca="1" si="42"/>
        <v>0</v>
      </c>
      <c r="J465">
        <f t="shared" ca="1" si="43"/>
        <v>0</v>
      </c>
      <c r="K465">
        <f t="shared" ca="1" si="45"/>
        <v>1</v>
      </c>
      <c r="L465" t="b">
        <f t="shared" ca="1" si="46"/>
        <v>1</v>
      </c>
      <c r="M465" t="str">
        <f t="shared" ca="1" si="44"/>
        <v/>
      </c>
      <c r="N465" t="str">
        <f ca="1">IF(L465,"",VLOOKUP(I465,'P NH|Score'!$A$2:$G$8,2,FALSE))</f>
        <v/>
      </c>
      <c r="O465" t="str">
        <f ca="1">IF(L465,"",VLOOKUP(J465,'Survival Rates'!$A$4:$E$123,K465+4)*N465)</f>
        <v/>
      </c>
    </row>
    <row r="466" spans="1:15" x14ac:dyDescent="0.3">
      <c r="A466">
        <f t="shared" si="47"/>
        <v>464</v>
      </c>
      <c r="B466" s="4" t="str">
        <f ca="1">_xlfn.XLOOKUP(OFFSET('Survey Data'!$B$2,A466,0),Key!A$2:A$5,Key!B$2:B$5,"")</f>
        <v/>
      </c>
      <c r="C466" s="4" t="str">
        <f ca="1">_xlfn.XLOOKUP(OFFSET('Survey Data'!$C$2,A466,0),Key!$D$2:$D$4,Key!$E$2:$E$4,"")</f>
        <v/>
      </c>
      <c r="D466" s="4" t="str">
        <f ca="1">_xlfn.XLOOKUP(OFFSET('Survey Data'!$D$2,A466,0),Key!$D$2:$D$4,Key!$E$2:$E$4,"")</f>
        <v/>
      </c>
      <c r="E466" s="4" t="str">
        <f ca="1">_xlfn.XLOOKUP(OFFSET('Survey Data'!$E$2,A466,0),Key!$D$2:$D$4,Key!$E$2:$E$4,"")</f>
        <v/>
      </c>
      <c r="F466" s="4">
        <f ca="1">OFFSET('Survey Data'!$F$2,A466,0)</f>
        <v>0</v>
      </c>
      <c r="G466" s="4" t="str">
        <f ca="1">_xlfn.XLOOKUP(OFFSET('Survey Data'!$G$2,A466,0),Key!$G$2:$G$3,Key!$H$2:$H$3,"")</f>
        <v/>
      </c>
      <c r="I466">
        <f t="shared" ca="1" si="42"/>
        <v>0</v>
      </c>
      <c r="J466">
        <f t="shared" ca="1" si="43"/>
        <v>0</v>
      </c>
      <c r="K466">
        <f t="shared" ca="1" si="45"/>
        <v>1</v>
      </c>
      <c r="L466" t="b">
        <f t="shared" ca="1" si="46"/>
        <v>1</v>
      </c>
      <c r="M466" t="str">
        <f t="shared" ca="1" si="44"/>
        <v/>
      </c>
      <c r="N466" t="str">
        <f ca="1">IF(L466,"",VLOOKUP(I466,'P NH|Score'!$A$2:$G$8,2,FALSE))</f>
        <v/>
      </c>
      <c r="O466" t="str">
        <f ca="1">IF(L466,"",VLOOKUP(J466,'Survival Rates'!$A$4:$E$123,K466+4)*N466)</f>
        <v/>
      </c>
    </row>
    <row r="467" spans="1:15" x14ac:dyDescent="0.3">
      <c r="A467">
        <f t="shared" si="47"/>
        <v>465</v>
      </c>
      <c r="B467" s="4" t="str">
        <f ca="1">_xlfn.XLOOKUP(OFFSET('Survey Data'!$B$2,A467,0),Key!A$2:A$5,Key!B$2:B$5,"")</f>
        <v/>
      </c>
      <c r="C467" s="4" t="str">
        <f ca="1">_xlfn.XLOOKUP(OFFSET('Survey Data'!$C$2,A467,0),Key!$D$2:$D$4,Key!$E$2:$E$4,"")</f>
        <v/>
      </c>
      <c r="D467" s="4" t="str">
        <f ca="1">_xlfn.XLOOKUP(OFFSET('Survey Data'!$D$2,A467,0),Key!$D$2:$D$4,Key!$E$2:$E$4,"")</f>
        <v/>
      </c>
      <c r="E467" s="4" t="str">
        <f ca="1">_xlfn.XLOOKUP(OFFSET('Survey Data'!$E$2,A467,0),Key!$D$2:$D$4,Key!$E$2:$E$4,"")</f>
        <v/>
      </c>
      <c r="F467" s="4">
        <f ca="1">OFFSET('Survey Data'!$F$2,A467,0)</f>
        <v>0</v>
      </c>
      <c r="G467" s="4" t="str">
        <f ca="1">_xlfn.XLOOKUP(OFFSET('Survey Data'!$G$2,A467,0),Key!$G$2:$G$3,Key!$H$2:$H$3,"")</f>
        <v/>
      </c>
      <c r="I467">
        <f t="shared" ca="1" si="42"/>
        <v>0</v>
      </c>
      <c r="J467">
        <f t="shared" ca="1" si="43"/>
        <v>0</v>
      </c>
      <c r="K467">
        <f t="shared" ca="1" si="45"/>
        <v>1</v>
      </c>
      <c r="L467" t="b">
        <f t="shared" ca="1" si="46"/>
        <v>1</v>
      </c>
      <c r="M467" t="str">
        <f t="shared" ca="1" si="44"/>
        <v/>
      </c>
      <c r="N467" t="str">
        <f ca="1">IF(L467,"",VLOOKUP(I467,'P NH|Score'!$A$2:$G$8,2,FALSE))</f>
        <v/>
      </c>
      <c r="O467" t="str">
        <f ca="1">IF(L467,"",VLOOKUP(J467,'Survival Rates'!$A$4:$E$123,K467+4)*N467)</f>
        <v/>
      </c>
    </row>
    <row r="468" spans="1:15" x14ac:dyDescent="0.3">
      <c r="A468">
        <f t="shared" si="47"/>
        <v>466</v>
      </c>
      <c r="B468" s="4" t="str">
        <f ca="1">_xlfn.XLOOKUP(OFFSET('Survey Data'!$B$2,A468,0),Key!A$2:A$5,Key!B$2:B$5,"")</f>
        <v/>
      </c>
      <c r="C468" s="4" t="str">
        <f ca="1">_xlfn.XLOOKUP(OFFSET('Survey Data'!$C$2,A468,0),Key!$D$2:$D$4,Key!$E$2:$E$4,"")</f>
        <v/>
      </c>
      <c r="D468" s="4" t="str">
        <f ca="1">_xlfn.XLOOKUP(OFFSET('Survey Data'!$D$2,A468,0),Key!$D$2:$D$4,Key!$E$2:$E$4,"")</f>
        <v/>
      </c>
      <c r="E468" s="4" t="str">
        <f ca="1">_xlfn.XLOOKUP(OFFSET('Survey Data'!$E$2,A468,0),Key!$D$2:$D$4,Key!$E$2:$E$4,"")</f>
        <v/>
      </c>
      <c r="F468" s="4">
        <f ca="1">OFFSET('Survey Data'!$F$2,A468,0)</f>
        <v>0</v>
      </c>
      <c r="G468" s="4" t="str">
        <f ca="1">_xlfn.XLOOKUP(OFFSET('Survey Data'!$G$2,A468,0),Key!$G$2:$G$3,Key!$H$2:$H$3,"")</f>
        <v/>
      </c>
      <c r="I468">
        <f t="shared" ca="1" si="42"/>
        <v>0</v>
      </c>
      <c r="J468">
        <f t="shared" ca="1" si="43"/>
        <v>0</v>
      </c>
      <c r="K468">
        <f t="shared" ca="1" si="45"/>
        <v>1</v>
      </c>
      <c r="L468" t="b">
        <f t="shared" ca="1" si="46"/>
        <v>1</v>
      </c>
      <c r="M468" t="str">
        <f t="shared" ca="1" si="44"/>
        <v/>
      </c>
      <c r="N468" t="str">
        <f ca="1">IF(L468,"",VLOOKUP(I468,'P NH|Score'!$A$2:$G$8,2,FALSE))</f>
        <v/>
      </c>
      <c r="O468" t="str">
        <f ca="1">IF(L468,"",VLOOKUP(J468,'Survival Rates'!$A$4:$E$123,K468+4)*N468)</f>
        <v/>
      </c>
    </row>
    <row r="469" spans="1:15" x14ac:dyDescent="0.3">
      <c r="A469">
        <f t="shared" si="47"/>
        <v>467</v>
      </c>
      <c r="B469" s="4" t="str">
        <f ca="1">_xlfn.XLOOKUP(OFFSET('Survey Data'!$B$2,A469,0),Key!A$2:A$5,Key!B$2:B$5,"")</f>
        <v/>
      </c>
      <c r="C469" s="4" t="str">
        <f ca="1">_xlfn.XLOOKUP(OFFSET('Survey Data'!$C$2,A469,0),Key!$D$2:$D$4,Key!$E$2:$E$4,"")</f>
        <v/>
      </c>
      <c r="D469" s="4" t="str">
        <f ca="1">_xlfn.XLOOKUP(OFFSET('Survey Data'!$D$2,A469,0),Key!$D$2:$D$4,Key!$E$2:$E$4,"")</f>
        <v/>
      </c>
      <c r="E469" s="4" t="str">
        <f ca="1">_xlfn.XLOOKUP(OFFSET('Survey Data'!$E$2,A469,0),Key!$D$2:$D$4,Key!$E$2:$E$4,"")</f>
        <v/>
      </c>
      <c r="F469" s="4">
        <f ca="1">OFFSET('Survey Data'!$F$2,A469,0)</f>
        <v>0</v>
      </c>
      <c r="G469" s="4" t="str">
        <f ca="1">_xlfn.XLOOKUP(OFFSET('Survey Data'!$G$2,A469,0),Key!$G$2:$G$3,Key!$H$2:$H$3,"")</f>
        <v/>
      </c>
      <c r="I469">
        <f t="shared" ca="1" si="42"/>
        <v>0</v>
      </c>
      <c r="J469">
        <f t="shared" ca="1" si="43"/>
        <v>0</v>
      </c>
      <c r="K469">
        <f t="shared" ca="1" si="45"/>
        <v>1</v>
      </c>
      <c r="L469" t="b">
        <f t="shared" ca="1" si="46"/>
        <v>1</v>
      </c>
      <c r="M469" t="str">
        <f t="shared" ca="1" si="44"/>
        <v/>
      </c>
      <c r="N469" t="str">
        <f ca="1">IF(L469,"",VLOOKUP(I469,'P NH|Score'!$A$2:$G$8,2,FALSE))</f>
        <v/>
      </c>
      <c r="O469" t="str">
        <f ca="1">IF(L469,"",VLOOKUP(J469,'Survival Rates'!$A$4:$E$123,K469+4)*N469)</f>
        <v/>
      </c>
    </row>
    <row r="470" spans="1:15" x14ac:dyDescent="0.3">
      <c r="A470">
        <f t="shared" si="47"/>
        <v>468</v>
      </c>
      <c r="B470" s="4" t="str">
        <f ca="1">_xlfn.XLOOKUP(OFFSET('Survey Data'!$B$2,A470,0),Key!A$2:A$5,Key!B$2:B$5,"")</f>
        <v/>
      </c>
      <c r="C470" s="4" t="str">
        <f ca="1">_xlfn.XLOOKUP(OFFSET('Survey Data'!$C$2,A470,0),Key!$D$2:$D$4,Key!$E$2:$E$4,"")</f>
        <v/>
      </c>
      <c r="D470" s="4" t="str">
        <f ca="1">_xlfn.XLOOKUP(OFFSET('Survey Data'!$D$2,A470,0),Key!$D$2:$D$4,Key!$E$2:$E$4,"")</f>
        <v/>
      </c>
      <c r="E470" s="4" t="str">
        <f ca="1">_xlfn.XLOOKUP(OFFSET('Survey Data'!$E$2,A470,0),Key!$D$2:$D$4,Key!$E$2:$E$4,"")</f>
        <v/>
      </c>
      <c r="F470" s="4">
        <f ca="1">OFFSET('Survey Data'!$F$2,A470,0)</f>
        <v>0</v>
      </c>
      <c r="G470" s="4" t="str">
        <f ca="1">_xlfn.XLOOKUP(OFFSET('Survey Data'!$G$2,A470,0),Key!$G$2:$G$3,Key!$H$2:$H$3,"")</f>
        <v/>
      </c>
      <c r="I470">
        <f t="shared" ca="1" si="42"/>
        <v>0</v>
      </c>
      <c r="J470">
        <f t="shared" ca="1" si="43"/>
        <v>0</v>
      </c>
      <c r="K470">
        <f t="shared" ca="1" si="45"/>
        <v>1</v>
      </c>
      <c r="L470" t="b">
        <f t="shared" ca="1" si="46"/>
        <v>1</v>
      </c>
      <c r="M470" t="str">
        <f t="shared" ca="1" si="44"/>
        <v/>
      </c>
      <c r="N470" t="str">
        <f ca="1">IF(L470,"",VLOOKUP(I470,'P NH|Score'!$A$2:$G$8,2,FALSE))</f>
        <v/>
      </c>
      <c r="O470" t="str">
        <f ca="1">IF(L470,"",VLOOKUP(J470,'Survival Rates'!$A$4:$E$123,K470+4)*N470)</f>
        <v/>
      </c>
    </row>
    <row r="471" spans="1:15" x14ac:dyDescent="0.3">
      <c r="A471">
        <f t="shared" si="47"/>
        <v>469</v>
      </c>
      <c r="B471" s="4" t="str">
        <f ca="1">_xlfn.XLOOKUP(OFFSET('Survey Data'!$B$2,A471,0),Key!A$2:A$5,Key!B$2:B$5,"")</f>
        <v/>
      </c>
      <c r="C471" s="4" t="str">
        <f ca="1">_xlfn.XLOOKUP(OFFSET('Survey Data'!$C$2,A471,0),Key!$D$2:$D$4,Key!$E$2:$E$4,"")</f>
        <v/>
      </c>
      <c r="D471" s="4" t="str">
        <f ca="1">_xlfn.XLOOKUP(OFFSET('Survey Data'!$D$2,A471,0),Key!$D$2:$D$4,Key!$E$2:$E$4,"")</f>
        <v/>
      </c>
      <c r="E471" s="4" t="str">
        <f ca="1">_xlfn.XLOOKUP(OFFSET('Survey Data'!$E$2,A471,0),Key!$D$2:$D$4,Key!$E$2:$E$4,"")</f>
        <v/>
      </c>
      <c r="F471" s="4">
        <f ca="1">OFFSET('Survey Data'!$F$2,A471,0)</f>
        <v>0</v>
      </c>
      <c r="G471" s="4" t="str">
        <f ca="1">_xlfn.XLOOKUP(OFFSET('Survey Data'!$G$2,A471,0),Key!$G$2:$G$3,Key!$H$2:$H$3,"")</f>
        <v/>
      </c>
      <c r="I471">
        <f t="shared" ca="1" si="42"/>
        <v>0</v>
      </c>
      <c r="J471">
        <f t="shared" ca="1" si="43"/>
        <v>0</v>
      </c>
      <c r="K471">
        <f t="shared" ca="1" si="45"/>
        <v>1</v>
      </c>
      <c r="L471" t="b">
        <f t="shared" ca="1" si="46"/>
        <v>1</v>
      </c>
      <c r="M471" t="str">
        <f t="shared" ca="1" si="44"/>
        <v/>
      </c>
      <c r="N471" t="str">
        <f ca="1">IF(L471,"",VLOOKUP(I471,'P NH|Score'!$A$2:$G$8,2,FALSE))</f>
        <v/>
      </c>
      <c r="O471" t="str">
        <f ca="1">IF(L471,"",VLOOKUP(J471,'Survival Rates'!$A$4:$E$123,K471+4)*N471)</f>
        <v/>
      </c>
    </row>
    <row r="472" spans="1:15" x14ac:dyDescent="0.3">
      <c r="A472">
        <f t="shared" si="47"/>
        <v>470</v>
      </c>
      <c r="B472" s="4" t="str">
        <f ca="1">_xlfn.XLOOKUP(OFFSET('Survey Data'!$B$2,A472,0),Key!A$2:A$5,Key!B$2:B$5,"")</f>
        <v/>
      </c>
      <c r="C472" s="4" t="str">
        <f ca="1">_xlfn.XLOOKUP(OFFSET('Survey Data'!$C$2,A472,0),Key!$D$2:$D$4,Key!$E$2:$E$4,"")</f>
        <v/>
      </c>
      <c r="D472" s="4" t="str">
        <f ca="1">_xlfn.XLOOKUP(OFFSET('Survey Data'!$D$2,A472,0),Key!$D$2:$D$4,Key!$E$2:$E$4,"")</f>
        <v/>
      </c>
      <c r="E472" s="4" t="str">
        <f ca="1">_xlfn.XLOOKUP(OFFSET('Survey Data'!$E$2,A472,0),Key!$D$2:$D$4,Key!$E$2:$E$4,"")</f>
        <v/>
      </c>
      <c r="F472" s="4">
        <f ca="1">OFFSET('Survey Data'!$F$2,A472,0)</f>
        <v>0</v>
      </c>
      <c r="G472" s="4" t="str">
        <f ca="1">_xlfn.XLOOKUP(OFFSET('Survey Data'!$G$2,A472,0),Key!$G$2:$G$3,Key!$H$2:$H$3,"")</f>
        <v/>
      </c>
      <c r="I472">
        <f t="shared" ca="1" si="42"/>
        <v>0</v>
      </c>
      <c r="J472">
        <f t="shared" ca="1" si="43"/>
        <v>0</v>
      </c>
      <c r="K472">
        <f t="shared" ca="1" si="45"/>
        <v>1</v>
      </c>
      <c r="L472" t="b">
        <f t="shared" ca="1" si="46"/>
        <v>1</v>
      </c>
      <c r="M472" t="str">
        <f t="shared" ca="1" si="44"/>
        <v/>
      </c>
      <c r="N472" t="str">
        <f ca="1">IF(L472,"",VLOOKUP(I472,'P NH|Score'!$A$2:$G$8,2,FALSE))</f>
        <v/>
      </c>
      <c r="O472" t="str">
        <f ca="1">IF(L472,"",VLOOKUP(J472,'Survival Rates'!$A$4:$E$123,K472+4)*N472)</f>
        <v/>
      </c>
    </row>
    <row r="473" spans="1:15" x14ac:dyDescent="0.3">
      <c r="A473">
        <f t="shared" si="47"/>
        <v>471</v>
      </c>
      <c r="B473" s="4" t="str">
        <f ca="1">_xlfn.XLOOKUP(OFFSET('Survey Data'!$B$2,A473,0),Key!A$2:A$5,Key!B$2:B$5,"")</f>
        <v/>
      </c>
      <c r="C473" s="4" t="str">
        <f ca="1">_xlfn.XLOOKUP(OFFSET('Survey Data'!$C$2,A473,0),Key!$D$2:$D$4,Key!$E$2:$E$4,"")</f>
        <v/>
      </c>
      <c r="D473" s="4" t="str">
        <f ca="1">_xlfn.XLOOKUP(OFFSET('Survey Data'!$D$2,A473,0),Key!$D$2:$D$4,Key!$E$2:$E$4,"")</f>
        <v/>
      </c>
      <c r="E473" s="4" t="str">
        <f ca="1">_xlfn.XLOOKUP(OFFSET('Survey Data'!$E$2,A473,0),Key!$D$2:$D$4,Key!$E$2:$E$4,"")</f>
        <v/>
      </c>
      <c r="F473" s="4">
        <f ca="1">OFFSET('Survey Data'!$F$2,A473,0)</f>
        <v>0</v>
      </c>
      <c r="G473" s="4" t="str">
        <f ca="1">_xlfn.XLOOKUP(OFFSET('Survey Data'!$G$2,A473,0),Key!$G$2:$G$3,Key!$H$2:$H$3,"")</f>
        <v/>
      </c>
      <c r="I473">
        <f t="shared" ca="1" si="42"/>
        <v>0</v>
      </c>
      <c r="J473">
        <f t="shared" ca="1" si="43"/>
        <v>0</v>
      </c>
      <c r="K473">
        <f t="shared" ca="1" si="45"/>
        <v>1</v>
      </c>
      <c r="L473" t="b">
        <f t="shared" ca="1" si="46"/>
        <v>1</v>
      </c>
      <c r="M473" t="str">
        <f t="shared" ca="1" si="44"/>
        <v/>
      </c>
      <c r="N473" t="str">
        <f ca="1">IF(L473,"",VLOOKUP(I473,'P NH|Score'!$A$2:$G$8,2,FALSE))</f>
        <v/>
      </c>
      <c r="O473" t="str">
        <f ca="1">IF(L473,"",VLOOKUP(J473,'Survival Rates'!$A$4:$E$123,K473+4)*N473)</f>
        <v/>
      </c>
    </row>
    <row r="474" spans="1:15" x14ac:dyDescent="0.3">
      <c r="A474">
        <f t="shared" si="47"/>
        <v>472</v>
      </c>
      <c r="B474" s="4" t="str">
        <f ca="1">_xlfn.XLOOKUP(OFFSET('Survey Data'!$B$2,A474,0),Key!A$2:A$5,Key!B$2:B$5,"")</f>
        <v/>
      </c>
      <c r="C474" s="4" t="str">
        <f ca="1">_xlfn.XLOOKUP(OFFSET('Survey Data'!$C$2,A474,0),Key!$D$2:$D$4,Key!$E$2:$E$4,"")</f>
        <v/>
      </c>
      <c r="D474" s="4" t="str">
        <f ca="1">_xlfn.XLOOKUP(OFFSET('Survey Data'!$D$2,A474,0),Key!$D$2:$D$4,Key!$E$2:$E$4,"")</f>
        <v/>
      </c>
      <c r="E474" s="4" t="str">
        <f ca="1">_xlfn.XLOOKUP(OFFSET('Survey Data'!$E$2,A474,0),Key!$D$2:$D$4,Key!$E$2:$E$4,"")</f>
        <v/>
      </c>
      <c r="F474" s="4">
        <f ca="1">OFFSET('Survey Data'!$F$2,A474,0)</f>
        <v>0</v>
      </c>
      <c r="G474" s="4" t="str">
        <f ca="1">_xlfn.XLOOKUP(OFFSET('Survey Data'!$G$2,A474,0),Key!$G$2:$G$3,Key!$H$2:$H$3,"")</f>
        <v/>
      </c>
      <c r="I474">
        <f t="shared" ca="1" si="42"/>
        <v>0</v>
      </c>
      <c r="J474">
        <f t="shared" ca="1" si="43"/>
        <v>0</v>
      </c>
      <c r="K474">
        <f t="shared" ca="1" si="45"/>
        <v>1</v>
      </c>
      <c r="L474" t="b">
        <f t="shared" ca="1" si="46"/>
        <v>1</v>
      </c>
      <c r="M474" t="str">
        <f t="shared" ca="1" si="44"/>
        <v/>
      </c>
      <c r="N474" t="str">
        <f ca="1">IF(L474,"",VLOOKUP(I474,'P NH|Score'!$A$2:$G$8,2,FALSE))</f>
        <v/>
      </c>
      <c r="O474" t="str">
        <f ca="1">IF(L474,"",VLOOKUP(J474,'Survival Rates'!$A$4:$E$123,K474+4)*N474)</f>
        <v/>
      </c>
    </row>
    <row r="475" spans="1:15" x14ac:dyDescent="0.3">
      <c r="A475">
        <f t="shared" si="47"/>
        <v>473</v>
      </c>
      <c r="B475" s="4" t="str">
        <f ca="1">_xlfn.XLOOKUP(OFFSET('Survey Data'!$B$2,A475,0),Key!A$2:A$5,Key!B$2:B$5,"")</f>
        <v/>
      </c>
      <c r="C475" s="4" t="str">
        <f ca="1">_xlfn.XLOOKUP(OFFSET('Survey Data'!$C$2,A475,0),Key!$D$2:$D$4,Key!$E$2:$E$4,"")</f>
        <v/>
      </c>
      <c r="D475" s="4" t="str">
        <f ca="1">_xlfn.XLOOKUP(OFFSET('Survey Data'!$D$2,A475,0),Key!$D$2:$D$4,Key!$E$2:$E$4,"")</f>
        <v/>
      </c>
      <c r="E475" s="4" t="str">
        <f ca="1">_xlfn.XLOOKUP(OFFSET('Survey Data'!$E$2,A475,0),Key!$D$2:$D$4,Key!$E$2:$E$4,"")</f>
        <v/>
      </c>
      <c r="F475" s="4">
        <f ca="1">OFFSET('Survey Data'!$F$2,A475,0)</f>
        <v>0</v>
      </c>
      <c r="G475" s="4" t="str">
        <f ca="1">_xlfn.XLOOKUP(OFFSET('Survey Data'!$G$2,A475,0),Key!$G$2:$G$3,Key!$H$2:$H$3,"")</f>
        <v/>
      </c>
      <c r="I475">
        <f t="shared" ca="1" si="42"/>
        <v>0</v>
      </c>
      <c r="J475">
        <f t="shared" ca="1" si="43"/>
        <v>0</v>
      </c>
      <c r="K475">
        <f t="shared" ca="1" si="45"/>
        <v>1</v>
      </c>
      <c r="L475" t="b">
        <f t="shared" ca="1" si="46"/>
        <v>1</v>
      </c>
      <c r="M475" t="str">
        <f t="shared" ca="1" si="44"/>
        <v/>
      </c>
      <c r="N475" t="str">
        <f ca="1">IF(L475,"",VLOOKUP(I475,'P NH|Score'!$A$2:$G$8,2,FALSE))</f>
        <v/>
      </c>
      <c r="O475" t="str">
        <f ca="1">IF(L475,"",VLOOKUP(J475,'Survival Rates'!$A$4:$E$123,K475+4)*N475)</f>
        <v/>
      </c>
    </row>
    <row r="476" spans="1:15" x14ac:dyDescent="0.3">
      <c r="A476">
        <f t="shared" si="47"/>
        <v>474</v>
      </c>
      <c r="B476" s="4" t="str">
        <f ca="1">_xlfn.XLOOKUP(OFFSET('Survey Data'!$B$2,A476,0),Key!A$2:A$5,Key!B$2:B$5,"")</f>
        <v/>
      </c>
      <c r="C476" s="4" t="str">
        <f ca="1">_xlfn.XLOOKUP(OFFSET('Survey Data'!$C$2,A476,0),Key!$D$2:$D$4,Key!$E$2:$E$4,"")</f>
        <v/>
      </c>
      <c r="D476" s="4" t="str">
        <f ca="1">_xlfn.XLOOKUP(OFFSET('Survey Data'!$D$2,A476,0),Key!$D$2:$D$4,Key!$E$2:$E$4,"")</f>
        <v/>
      </c>
      <c r="E476" s="4" t="str">
        <f ca="1">_xlfn.XLOOKUP(OFFSET('Survey Data'!$E$2,A476,0),Key!$D$2:$D$4,Key!$E$2:$E$4,"")</f>
        <v/>
      </c>
      <c r="F476" s="4">
        <f ca="1">OFFSET('Survey Data'!$F$2,A476,0)</f>
        <v>0</v>
      </c>
      <c r="G476" s="4" t="str">
        <f ca="1">_xlfn.XLOOKUP(OFFSET('Survey Data'!$G$2,A476,0),Key!$G$2:$G$3,Key!$H$2:$H$3,"")</f>
        <v/>
      </c>
      <c r="I476">
        <f t="shared" ca="1" si="42"/>
        <v>0</v>
      </c>
      <c r="J476">
        <f t="shared" ca="1" si="43"/>
        <v>0</v>
      </c>
      <c r="K476">
        <f t="shared" ca="1" si="45"/>
        <v>1</v>
      </c>
      <c r="L476" t="b">
        <f t="shared" ca="1" si="46"/>
        <v>1</v>
      </c>
      <c r="M476" t="str">
        <f t="shared" ca="1" si="44"/>
        <v/>
      </c>
      <c r="N476" t="str">
        <f ca="1">IF(L476,"",VLOOKUP(I476,'P NH|Score'!$A$2:$G$8,2,FALSE))</f>
        <v/>
      </c>
      <c r="O476" t="str">
        <f ca="1">IF(L476,"",VLOOKUP(J476,'Survival Rates'!$A$4:$E$123,K476+4)*N476)</f>
        <v/>
      </c>
    </row>
    <row r="477" spans="1:15" x14ac:dyDescent="0.3">
      <c r="A477">
        <f t="shared" si="47"/>
        <v>475</v>
      </c>
      <c r="B477" s="4" t="str">
        <f ca="1">_xlfn.XLOOKUP(OFFSET('Survey Data'!$B$2,A477,0),Key!A$2:A$5,Key!B$2:B$5,"")</f>
        <v/>
      </c>
      <c r="C477" s="4" t="str">
        <f ca="1">_xlfn.XLOOKUP(OFFSET('Survey Data'!$C$2,A477,0),Key!$D$2:$D$4,Key!$E$2:$E$4,"")</f>
        <v/>
      </c>
      <c r="D477" s="4" t="str">
        <f ca="1">_xlfn.XLOOKUP(OFFSET('Survey Data'!$D$2,A477,0),Key!$D$2:$D$4,Key!$E$2:$E$4,"")</f>
        <v/>
      </c>
      <c r="E477" s="4" t="str">
        <f ca="1">_xlfn.XLOOKUP(OFFSET('Survey Data'!$E$2,A477,0),Key!$D$2:$D$4,Key!$E$2:$E$4,"")</f>
        <v/>
      </c>
      <c r="F477" s="4">
        <f ca="1">OFFSET('Survey Data'!$F$2,A477,0)</f>
        <v>0</v>
      </c>
      <c r="G477" s="4" t="str">
        <f ca="1">_xlfn.XLOOKUP(OFFSET('Survey Data'!$G$2,A477,0),Key!$G$2:$G$3,Key!$H$2:$H$3,"")</f>
        <v/>
      </c>
      <c r="I477">
        <f t="shared" ca="1" si="42"/>
        <v>0</v>
      </c>
      <c r="J477">
        <f t="shared" ca="1" si="43"/>
        <v>0</v>
      </c>
      <c r="K477">
        <f t="shared" ca="1" si="45"/>
        <v>1</v>
      </c>
      <c r="L477" t="b">
        <f t="shared" ca="1" si="46"/>
        <v>1</v>
      </c>
      <c r="M477" t="str">
        <f t="shared" ca="1" si="44"/>
        <v/>
      </c>
      <c r="N477" t="str">
        <f ca="1">IF(L477,"",VLOOKUP(I477,'P NH|Score'!$A$2:$G$8,2,FALSE))</f>
        <v/>
      </c>
      <c r="O477" t="str">
        <f ca="1">IF(L477,"",VLOOKUP(J477,'Survival Rates'!$A$4:$E$123,K477+4)*N477)</f>
        <v/>
      </c>
    </row>
    <row r="478" spans="1:15" x14ac:dyDescent="0.3">
      <c r="A478">
        <f t="shared" si="47"/>
        <v>476</v>
      </c>
      <c r="B478" s="4" t="str">
        <f ca="1">_xlfn.XLOOKUP(OFFSET('Survey Data'!$B$2,A478,0),Key!A$2:A$5,Key!B$2:B$5,"")</f>
        <v/>
      </c>
      <c r="C478" s="4" t="str">
        <f ca="1">_xlfn.XLOOKUP(OFFSET('Survey Data'!$C$2,A478,0),Key!$D$2:$D$4,Key!$E$2:$E$4,"")</f>
        <v/>
      </c>
      <c r="D478" s="4" t="str">
        <f ca="1">_xlfn.XLOOKUP(OFFSET('Survey Data'!$D$2,A478,0),Key!$D$2:$D$4,Key!$E$2:$E$4,"")</f>
        <v/>
      </c>
      <c r="E478" s="4" t="str">
        <f ca="1">_xlfn.XLOOKUP(OFFSET('Survey Data'!$E$2,A478,0),Key!$D$2:$D$4,Key!$E$2:$E$4,"")</f>
        <v/>
      </c>
      <c r="F478" s="4">
        <f ca="1">OFFSET('Survey Data'!$F$2,A478,0)</f>
        <v>0</v>
      </c>
      <c r="G478" s="4" t="str">
        <f ca="1">_xlfn.XLOOKUP(OFFSET('Survey Data'!$G$2,A478,0),Key!$G$2:$G$3,Key!$H$2:$H$3,"")</f>
        <v/>
      </c>
      <c r="I478">
        <f t="shared" ca="1" si="42"/>
        <v>0</v>
      </c>
      <c r="J478">
        <f t="shared" ca="1" si="43"/>
        <v>0</v>
      </c>
      <c r="K478">
        <f t="shared" ca="1" si="45"/>
        <v>1</v>
      </c>
      <c r="L478" t="b">
        <f t="shared" ca="1" si="46"/>
        <v>1</v>
      </c>
      <c r="M478" t="str">
        <f t="shared" ca="1" si="44"/>
        <v/>
      </c>
      <c r="N478" t="str">
        <f ca="1">IF(L478,"",VLOOKUP(I478,'P NH|Score'!$A$2:$G$8,2,FALSE))</f>
        <v/>
      </c>
      <c r="O478" t="str">
        <f ca="1">IF(L478,"",VLOOKUP(J478,'Survival Rates'!$A$4:$E$123,K478+4)*N478)</f>
        <v/>
      </c>
    </row>
    <row r="479" spans="1:15" x14ac:dyDescent="0.3">
      <c r="A479">
        <f t="shared" si="47"/>
        <v>477</v>
      </c>
      <c r="B479" s="4" t="str">
        <f ca="1">_xlfn.XLOOKUP(OFFSET('Survey Data'!$B$2,A479,0),Key!A$2:A$5,Key!B$2:B$5,"")</f>
        <v/>
      </c>
      <c r="C479" s="4" t="str">
        <f ca="1">_xlfn.XLOOKUP(OFFSET('Survey Data'!$C$2,A479,0),Key!$D$2:$D$4,Key!$E$2:$E$4,"")</f>
        <v/>
      </c>
      <c r="D479" s="4" t="str">
        <f ca="1">_xlfn.XLOOKUP(OFFSET('Survey Data'!$D$2,A479,0),Key!$D$2:$D$4,Key!$E$2:$E$4,"")</f>
        <v/>
      </c>
      <c r="E479" s="4" t="str">
        <f ca="1">_xlfn.XLOOKUP(OFFSET('Survey Data'!$E$2,A479,0),Key!$D$2:$D$4,Key!$E$2:$E$4,"")</f>
        <v/>
      </c>
      <c r="F479" s="4">
        <f ca="1">OFFSET('Survey Data'!$F$2,A479,0)</f>
        <v>0</v>
      </c>
      <c r="G479" s="4" t="str">
        <f ca="1">_xlfn.XLOOKUP(OFFSET('Survey Data'!$G$2,A479,0),Key!$G$2:$G$3,Key!$H$2:$H$3,"")</f>
        <v/>
      </c>
      <c r="I479">
        <f t="shared" ca="1" si="42"/>
        <v>0</v>
      </c>
      <c r="J479">
        <f t="shared" ca="1" si="43"/>
        <v>0</v>
      </c>
      <c r="K479">
        <f t="shared" ca="1" si="45"/>
        <v>1</v>
      </c>
      <c r="L479" t="b">
        <f t="shared" ca="1" si="46"/>
        <v>1</v>
      </c>
      <c r="M479" t="str">
        <f t="shared" ca="1" si="44"/>
        <v/>
      </c>
      <c r="N479" t="str">
        <f ca="1">IF(L479,"",VLOOKUP(I479,'P NH|Score'!$A$2:$G$8,2,FALSE))</f>
        <v/>
      </c>
      <c r="O479" t="str">
        <f ca="1">IF(L479,"",VLOOKUP(J479,'Survival Rates'!$A$4:$E$123,K479+4)*N479)</f>
        <v/>
      </c>
    </row>
    <row r="480" spans="1:15" x14ac:dyDescent="0.3">
      <c r="A480">
        <f t="shared" si="47"/>
        <v>478</v>
      </c>
      <c r="B480" s="4" t="str">
        <f ca="1">_xlfn.XLOOKUP(OFFSET('Survey Data'!$B$2,A480,0),Key!A$2:A$5,Key!B$2:B$5,"")</f>
        <v/>
      </c>
      <c r="C480" s="4" t="str">
        <f ca="1">_xlfn.XLOOKUP(OFFSET('Survey Data'!$C$2,A480,0),Key!$D$2:$D$4,Key!$E$2:$E$4,"")</f>
        <v/>
      </c>
      <c r="D480" s="4" t="str">
        <f ca="1">_xlfn.XLOOKUP(OFFSET('Survey Data'!$D$2,A480,0),Key!$D$2:$D$4,Key!$E$2:$E$4,"")</f>
        <v/>
      </c>
      <c r="E480" s="4" t="str">
        <f ca="1">_xlfn.XLOOKUP(OFFSET('Survey Data'!$E$2,A480,0),Key!$D$2:$D$4,Key!$E$2:$E$4,"")</f>
        <v/>
      </c>
      <c r="F480" s="4">
        <f ca="1">OFFSET('Survey Data'!$F$2,A480,0)</f>
        <v>0</v>
      </c>
      <c r="G480" s="4" t="str">
        <f ca="1">_xlfn.XLOOKUP(OFFSET('Survey Data'!$G$2,A480,0),Key!$G$2:$G$3,Key!$H$2:$H$3,"")</f>
        <v/>
      </c>
      <c r="I480">
        <f t="shared" ca="1" si="42"/>
        <v>0</v>
      </c>
      <c r="J480">
        <f t="shared" ca="1" si="43"/>
        <v>0</v>
      </c>
      <c r="K480">
        <f t="shared" ca="1" si="45"/>
        <v>1</v>
      </c>
      <c r="L480" t="b">
        <f t="shared" ca="1" si="46"/>
        <v>1</v>
      </c>
      <c r="M480" t="str">
        <f t="shared" ca="1" si="44"/>
        <v/>
      </c>
      <c r="N480" t="str">
        <f ca="1">IF(L480,"",VLOOKUP(I480,'P NH|Score'!$A$2:$G$8,2,FALSE))</f>
        <v/>
      </c>
      <c r="O480" t="str">
        <f ca="1">IF(L480,"",VLOOKUP(J480,'Survival Rates'!$A$4:$E$123,K480+4)*N480)</f>
        <v/>
      </c>
    </row>
    <row r="481" spans="1:15" x14ac:dyDescent="0.3">
      <c r="A481">
        <f t="shared" si="47"/>
        <v>479</v>
      </c>
      <c r="B481" s="4" t="str">
        <f ca="1">_xlfn.XLOOKUP(OFFSET('Survey Data'!$B$2,A481,0),Key!A$2:A$5,Key!B$2:B$5,"")</f>
        <v/>
      </c>
      <c r="C481" s="4" t="str">
        <f ca="1">_xlfn.XLOOKUP(OFFSET('Survey Data'!$C$2,A481,0),Key!$D$2:$D$4,Key!$E$2:$E$4,"")</f>
        <v/>
      </c>
      <c r="D481" s="4" t="str">
        <f ca="1">_xlfn.XLOOKUP(OFFSET('Survey Data'!$D$2,A481,0),Key!$D$2:$D$4,Key!$E$2:$E$4,"")</f>
        <v/>
      </c>
      <c r="E481" s="4" t="str">
        <f ca="1">_xlfn.XLOOKUP(OFFSET('Survey Data'!$E$2,A481,0),Key!$D$2:$D$4,Key!$E$2:$E$4,"")</f>
        <v/>
      </c>
      <c r="F481" s="4">
        <f ca="1">OFFSET('Survey Data'!$F$2,A481,0)</f>
        <v>0</v>
      </c>
      <c r="G481" s="4" t="str">
        <f ca="1">_xlfn.XLOOKUP(OFFSET('Survey Data'!$G$2,A481,0),Key!$G$2:$G$3,Key!$H$2:$H$3,"")</f>
        <v/>
      </c>
      <c r="I481">
        <f t="shared" ca="1" si="42"/>
        <v>0</v>
      </c>
      <c r="J481">
        <f t="shared" ca="1" si="43"/>
        <v>0</v>
      </c>
      <c r="K481">
        <f t="shared" ca="1" si="45"/>
        <v>1</v>
      </c>
      <c r="L481" t="b">
        <f t="shared" ca="1" si="46"/>
        <v>1</v>
      </c>
      <c r="M481" t="str">
        <f t="shared" ca="1" si="44"/>
        <v/>
      </c>
      <c r="N481" t="str">
        <f ca="1">IF(L481,"",VLOOKUP(I481,'P NH|Score'!$A$2:$G$8,2,FALSE))</f>
        <v/>
      </c>
      <c r="O481" t="str">
        <f ca="1">IF(L481,"",VLOOKUP(J481,'Survival Rates'!$A$4:$E$123,K481+4)*N481)</f>
        <v/>
      </c>
    </row>
    <row r="482" spans="1:15" x14ac:dyDescent="0.3">
      <c r="A482">
        <f t="shared" si="47"/>
        <v>480</v>
      </c>
      <c r="B482" s="4" t="str">
        <f ca="1">_xlfn.XLOOKUP(OFFSET('Survey Data'!$B$2,A482,0),Key!A$2:A$5,Key!B$2:B$5,"")</f>
        <v/>
      </c>
      <c r="C482" s="4" t="str">
        <f ca="1">_xlfn.XLOOKUP(OFFSET('Survey Data'!$C$2,A482,0),Key!$D$2:$D$4,Key!$E$2:$E$4,"")</f>
        <v/>
      </c>
      <c r="D482" s="4" t="str">
        <f ca="1">_xlfn.XLOOKUP(OFFSET('Survey Data'!$D$2,A482,0),Key!$D$2:$D$4,Key!$E$2:$E$4,"")</f>
        <v/>
      </c>
      <c r="E482" s="4" t="str">
        <f ca="1">_xlfn.XLOOKUP(OFFSET('Survey Data'!$E$2,A482,0),Key!$D$2:$D$4,Key!$E$2:$E$4,"")</f>
        <v/>
      </c>
      <c r="F482" s="4">
        <f ca="1">OFFSET('Survey Data'!$F$2,A482,0)</f>
        <v>0</v>
      </c>
      <c r="G482" s="4" t="str">
        <f ca="1">_xlfn.XLOOKUP(OFFSET('Survey Data'!$G$2,A482,0),Key!$G$2:$G$3,Key!$H$2:$H$3,"")</f>
        <v/>
      </c>
      <c r="I482">
        <f t="shared" ca="1" si="42"/>
        <v>0</v>
      </c>
      <c r="J482">
        <f t="shared" ca="1" si="43"/>
        <v>0</v>
      </c>
      <c r="K482">
        <f t="shared" ca="1" si="45"/>
        <v>1</v>
      </c>
      <c r="L482" t="b">
        <f t="shared" ca="1" si="46"/>
        <v>1</v>
      </c>
      <c r="M482" t="str">
        <f t="shared" ca="1" si="44"/>
        <v/>
      </c>
      <c r="N482" t="str">
        <f ca="1">IF(L482,"",VLOOKUP(I482,'P NH|Score'!$A$2:$G$8,2,FALSE))</f>
        <v/>
      </c>
      <c r="O482" t="str">
        <f ca="1">IF(L482,"",VLOOKUP(J482,'Survival Rates'!$A$4:$E$123,K482+4)*N482)</f>
        <v/>
      </c>
    </row>
    <row r="483" spans="1:15" x14ac:dyDescent="0.3">
      <c r="A483">
        <f t="shared" si="47"/>
        <v>481</v>
      </c>
      <c r="B483" s="4" t="str">
        <f ca="1">_xlfn.XLOOKUP(OFFSET('Survey Data'!$B$2,A483,0),Key!A$2:A$5,Key!B$2:B$5,"")</f>
        <v/>
      </c>
      <c r="C483" s="4" t="str">
        <f ca="1">_xlfn.XLOOKUP(OFFSET('Survey Data'!$C$2,A483,0),Key!$D$2:$D$4,Key!$E$2:$E$4,"")</f>
        <v/>
      </c>
      <c r="D483" s="4" t="str">
        <f ca="1">_xlfn.XLOOKUP(OFFSET('Survey Data'!$D$2,A483,0),Key!$D$2:$D$4,Key!$E$2:$E$4,"")</f>
        <v/>
      </c>
      <c r="E483" s="4" t="str">
        <f ca="1">_xlfn.XLOOKUP(OFFSET('Survey Data'!$E$2,A483,0),Key!$D$2:$D$4,Key!$E$2:$E$4,"")</f>
        <v/>
      </c>
      <c r="F483" s="4">
        <f ca="1">OFFSET('Survey Data'!$F$2,A483,0)</f>
        <v>0</v>
      </c>
      <c r="G483" s="4" t="str">
        <f ca="1">_xlfn.XLOOKUP(OFFSET('Survey Data'!$G$2,A483,0),Key!$G$2:$G$3,Key!$H$2:$H$3,"")</f>
        <v/>
      </c>
      <c r="I483">
        <f t="shared" ca="1" si="42"/>
        <v>0</v>
      </c>
      <c r="J483">
        <f t="shared" ca="1" si="43"/>
        <v>0</v>
      </c>
      <c r="K483">
        <f t="shared" ca="1" si="45"/>
        <v>1</v>
      </c>
      <c r="L483" t="b">
        <f t="shared" ca="1" si="46"/>
        <v>1</v>
      </c>
      <c r="M483" t="str">
        <f t="shared" ca="1" si="44"/>
        <v/>
      </c>
      <c r="N483" t="str">
        <f ca="1">IF(L483,"",VLOOKUP(I483,'P NH|Score'!$A$2:$G$8,2,FALSE))</f>
        <v/>
      </c>
      <c r="O483" t="str">
        <f ca="1">IF(L483,"",VLOOKUP(J483,'Survival Rates'!$A$4:$E$123,K483+4)*N483)</f>
        <v/>
      </c>
    </row>
    <row r="484" spans="1:15" x14ac:dyDescent="0.3">
      <c r="A484">
        <f t="shared" si="47"/>
        <v>482</v>
      </c>
      <c r="B484" s="4" t="str">
        <f ca="1">_xlfn.XLOOKUP(OFFSET('Survey Data'!$B$2,A484,0),Key!A$2:A$5,Key!B$2:B$5,"")</f>
        <v/>
      </c>
      <c r="C484" s="4" t="str">
        <f ca="1">_xlfn.XLOOKUP(OFFSET('Survey Data'!$C$2,A484,0),Key!$D$2:$D$4,Key!$E$2:$E$4,"")</f>
        <v/>
      </c>
      <c r="D484" s="4" t="str">
        <f ca="1">_xlfn.XLOOKUP(OFFSET('Survey Data'!$D$2,A484,0),Key!$D$2:$D$4,Key!$E$2:$E$4,"")</f>
        <v/>
      </c>
      <c r="E484" s="4" t="str">
        <f ca="1">_xlfn.XLOOKUP(OFFSET('Survey Data'!$E$2,A484,0),Key!$D$2:$D$4,Key!$E$2:$E$4,"")</f>
        <v/>
      </c>
      <c r="F484" s="4">
        <f ca="1">OFFSET('Survey Data'!$F$2,A484,0)</f>
        <v>0</v>
      </c>
      <c r="G484" s="4" t="str">
        <f ca="1">_xlfn.XLOOKUP(OFFSET('Survey Data'!$G$2,A484,0),Key!$G$2:$G$3,Key!$H$2:$H$3,"")</f>
        <v/>
      </c>
      <c r="I484">
        <f t="shared" ca="1" si="42"/>
        <v>0</v>
      </c>
      <c r="J484">
        <f t="shared" ca="1" si="43"/>
        <v>0</v>
      </c>
      <c r="K484">
        <f t="shared" ca="1" si="45"/>
        <v>1</v>
      </c>
      <c r="L484" t="b">
        <f t="shared" ca="1" si="46"/>
        <v>1</v>
      </c>
      <c r="M484" t="str">
        <f t="shared" ca="1" si="44"/>
        <v/>
      </c>
      <c r="N484" t="str">
        <f ca="1">IF(L484,"",VLOOKUP(I484,'P NH|Score'!$A$2:$G$8,2,FALSE))</f>
        <v/>
      </c>
      <c r="O484" t="str">
        <f ca="1">IF(L484,"",VLOOKUP(J484,'Survival Rates'!$A$4:$E$123,K484+4)*N484)</f>
        <v/>
      </c>
    </row>
    <row r="485" spans="1:15" x14ac:dyDescent="0.3">
      <c r="A485">
        <f t="shared" si="47"/>
        <v>483</v>
      </c>
      <c r="B485" s="4" t="str">
        <f ca="1">_xlfn.XLOOKUP(OFFSET('Survey Data'!$B$2,A485,0),Key!A$2:A$5,Key!B$2:B$5,"")</f>
        <v/>
      </c>
      <c r="C485" s="4" t="str">
        <f ca="1">_xlfn.XLOOKUP(OFFSET('Survey Data'!$C$2,A485,0),Key!$D$2:$D$4,Key!$E$2:$E$4,"")</f>
        <v/>
      </c>
      <c r="D485" s="4" t="str">
        <f ca="1">_xlfn.XLOOKUP(OFFSET('Survey Data'!$D$2,A485,0),Key!$D$2:$D$4,Key!$E$2:$E$4,"")</f>
        <v/>
      </c>
      <c r="E485" s="4" t="str">
        <f ca="1">_xlfn.XLOOKUP(OFFSET('Survey Data'!$E$2,A485,0),Key!$D$2:$D$4,Key!$E$2:$E$4,"")</f>
        <v/>
      </c>
      <c r="F485" s="4">
        <f ca="1">OFFSET('Survey Data'!$F$2,A485,0)</f>
        <v>0</v>
      </c>
      <c r="G485" s="4" t="str">
        <f ca="1">_xlfn.XLOOKUP(OFFSET('Survey Data'!$G$2,A485,0),Key!$G$2:$G$3,Key!$H$2:$H$3,"")</f>
        <v/>
      </c>
      <c r="I485">
        <f t="shared" ca="1" si="42"/>
        <v>0</v>
      </c>
      <c r="J485">
        <f t="shared" ca="1" si="43"/>
        <v>0</v>
      </c>
      <c r="K485">
        <f t="shared" ca="1" si="45"/>
        <v>1</v>
      </c>
      <c r="L485" t="b">
        <f t="shared" ca="1" si="46"/>
        <v>1</v>
      </c>
      <c r="M485" t="str">
        <f t="shared" ca="1" si="44"/>
        <v/>
      </c>
      <c r="N485" t="str">
        <f ca="1">IF(L485,"",VLOOKUP(I485,'P NH|Score'!$A$2:$G$8,2,FALSE))</f>
        <v/>
      </c>
      <c r="O485" t="str">
        <f ca="1">IF(L485,"",VLOOKUP(J485,'Survival Rates'!$A$4:$E$123,K485+4)*N485)</f>
        <v/>
      </c>
    </row>
    <row r="486" spans="1:15" x14ac:dyDescent="0.3">
      <c r="A486">
        <f t="shared" si="47"/>
        <v>484</v>
      </c>
      <c r="B486" s="4" t="str">
        <f ca="1">_xlfn.XLOOKUP(OFFSET('Survey Data'!$B$2,A486,0),Key!A$2:A$5,Key!B$2:B$5,"")</f>
        <v/>
      </c>
      <c r="C486" s="4" t="str">
        <f ca="1">_xlfn.XLOOKUP(OFFSET('Survey Data'!$C$2,A486,0),Key!$D$2:$D$4,Key!$E$2:$E$4,"")</f>
        <v/>
      </c>
      <c r="D486" s="4" t="str">
        <f ca="1">_xlfn.XLOOKUP(OFFSET('Survey Data'!$D$2,A486,0),Key!$D$2:$D$4,Key!$E$2:$E$4,"")</f>
        <v/>
      </c>
      <c r="E486" s="4" t="str">
        <f ca="1">_xlfn.XLOOKUP(OFFSET('Survey Data'!$E$2,A486,0),Key!$D$2:$D$4,Key!$E$2:$E$4,"")</f>
        <v/>
      </c>
      <c r="F486" s="4">
        <f ca="1">OFFSET('Survey Data'!$F$2,A486,0)</f>
        <v>0</v>
      </c>
      <c r="G486" s="4" t="str">
        <f ca="1">_xlfn.XLOOKUP(OFFSET('Survey Data'!$G$2,A486,0),Key!$G$2:$G$3,Key!$H$2:$H$3,"")</f>
        <v/>
      </c>
      <c r="I486">
        <f t="shared" ca="1" si="42"/>
        <v>0</v>
      </c>
      <c r="J486">
        <f t="shared" ca="1" si="43"/>
        <v>0</v>
      </c>
      <c r="K486">
        <f t="shared" ca="1" si="45"/>
        <v>1</v>
      </c>
      <c r="L486" t="b">
        <f t="shared" ca="1" si="46"/>
        <v>1</v>
      </c>
      <c r="M486" t="str">
        <f t="shared" ca="1" si="44"/>
        <v/>
      </c>
      <c r="N486" t="str">
        <f ca="1">IF(L486,"",VLOOKUP(I486,'P NH|Score'!$A$2:$G$8,2,FALSE))</f>
        <v/>
      </c>
      <c r="O486" t="str">
        <f ca="1">IF(L486,"",VLOOKUP(J486,'Survival Rates'!$A$4:$E$123,K486+4)*N486)</f>
        <v/>
      </c>
    </row>
    <row r="487" spans="1:15" x14ac:dyDescent="0.3">
      <c r="A487">
        <f t="shared" si="47"/>
        <v>485</v>
      </c>
      <c r="B487" s="4" t="str">
        <f ca="1">_xlfn.XLOOKUP(OFFSET('Survey Data'!$B$2,A487,0),Key!A$2:A$5,Key!B$2:B$5,"")</f>
        <v/>
      </c>
      <c r="C487" s="4" t="str">
        <f ca="1">_xlfn.XLOOKUP(OFFSET('Survey Data'!$C$2,A487,0),Key!$D$2:$D$4,Key!$E$2:$E$4,"")</f>
        <v/>
      </c>
      <c r="D487" s="4" t="str">
        <f ca="1">_xlfn.XLOOKUP(OFFSET('Survey Data'!$D$2,A487,0),Key!$D$2:$D$4,Key!$E$2:$E$4,"")</f>
        <v/>
      </c>
      <c r="E487" s="4" t="str">
        <f ca="1">_xlfn.XLOOKUP(OFFSET('Survey Data'!$E$2,A487,0),Key!$D$2:$D$4,Key!$E$2:$E$4,"")</f>
        <v/>
      </c>
      <c r="F487" s="4">
        <f ca="1">OFFSET('Survey Data'!$F$2,A487,0)</f>
        <v>0</v>
      </c>
      <c r="G487" s="4" t="str">
        <f ca="1">_xlfn.XLOOKUP(OFFSET('Survey Data'!$G$2,A487,0),Key!$G$2:$G$3,Key!$H$2:$H$3,"")</f>
        <v/>
      </c>
      <c r="I487">
        <f t="shared" ca="1" si="42"/>
        <v>0</v>
      </c>
      <c r="J487">
        <f t="shared" ca="1" si="43"/>
        <v>0</v>
      </c>
      <c r="K487">
        <f t="shared" ca="1" si="45"/>
        <v>1</v>
      </c>
      <c r="L487" t="b">
        <f t="shared" ca="1" si="46"/>
        <v>1</v>
      </c>
      <c r="M487" t="str">
        <f t="shared" ca="1" si="44"/>
        <v/>
      </c>
      <c r="N487" t="str">
        <f ca="1">IF(L487,"",VLOOKUP(I487,'P NH|Score'!$A$2:$G$8,2,FALSE))</f>
        <v/>
      </c>
      <c r="O487" t="str">
        <f ca="1">IF(L487,"",VLOOKUP(J487,'Survival Rates'!$A$4:$E$123,K487+4)*N487)</f>
        <v/>
      </c>
    </row>
    <row r="488" spans="1:15" x14ac:dyDescent="0.3">
      <c r="A488">
        <f t="shared" si="47"/>
        <v>486</v>
      </c>
      <c r="B488" s="4" t="str">
        <f ca="1">_xlfn.XLOOKUP(OFFSET('Survey Data'!$B$2,A488,0),Key!A$2:A$5,Key!B$2:B$5,"")</f>
        <v/>
      </c>
      <c r="C488" s="4" t="str">
        <f ca="1">_xlfn.XLOOKUP(OFFSET('Survey Data'!$C$2,A488,0),Key!$D$2:$D$4,Key!$E$2:$E$4,"")</f>
        <v/>
      </c>
      <c r="D488" s="4" t="str">
        <f ca="1">_xlfn.XLOOKUP(OFFSET('Survey Data'!$D$2,A488,0),Key!$D$2:$D$4,Key!$E$2:$E$4,"")</f>
        <v/>
      </c>
      <c r="E488" s="4" t="str">
        <f ca="1">_xlfn.XLOOKUP(OFFSET('Survey Data'!$E$2,A488,0),Key!$D$2:$D$4,Key!$E$2:$E$4,"")</f>
        <v/>
      </c>
      <c r="F488" s="4">
        <f ca="1">OFFSET('Survey Data'!$F$2,A488,0)</f>
        <v>0</v>
      </c>
      <c r="G488" s="4" t="str">
        <f ca="1">_xlfn.XLOOKUP(OFFSET('Survey Data'!$G$2,A488,0),Key!$G$2:$G$3,Key!$H$2:$H$3,"")</f>
        <v/>
      </c>
      <c r="I488">
        <f t="shared" ca="1" si="42"/>
        <v>0</v>
      </c>
      <c r="J488">
        <f t="shared" ca="1" si="43"/>
        <v>0</v>
      </c>
      <c r="K488">
        <f t="shared" ca="1" si="45"/>
        <v>1</v>
      </c>
      <c r="L488" t="b">
        <f t="shared" ca="1" si="46"/>
        <v>1</v>
      </c>
      <c r="M488" t="str">
        <f t="shared" ca="1" si="44"/>
        <v/>
      </c>
      <c r="N488" t="str">
        <f ca="1">IF(L488,"",VLOOKUP(I488,'P NH|Score'!$A$2:$G$8,2,FALSE))</f>
        <v/>
      </c>
      <c r="O488" t="str">
        <f ca="1">IF(L488,"",VLOOKUP(J488,'Survival Rates'!$A$4:$E$123,K488+4)*N488)</f>
        <v/>
      </c>
    </row>
    <row r="489" spans="1:15" x14ac:dyDescent="0.3">
      <c r="A489">
        <f t="shared" si="47"/>
        <v>487</v>
      </c>
      <c r="B489" s="4" t="str">
        <f ca="1">_xlfn.XLOOKUP(OFFSET('Survey Data'!$B$2,A489,0),Key!A$2:A$5,Key!B$2:B$5,"")</f>
        <v/>
      </c>
      <c r="C489" s="4" t="str">
        <f ca="1">_xlfn.XLOOKUP(OFFSET('Survey Data'!$C$2,A489,0),Key!$D$2:$D$4,Key!$E$2:$E$4,"")</f>
        <v/>
      </c>
      <c r="D489" s="4" t="str">
        <f ca="1">_xlfn.XLOOKUP(OFFSET('Survey Data'!$D$2,A489,0),Key!$D$2:$D$4,Key!$E$2:$E$4,"")</f>
        <v/>
      </c>
      <c r="E489" s="4" t="str">
        <f ca="1">_xlfn.XLOOKUP(OFFSET('Survey Data'!$E$2,A489,0),Key!$D$2:$D$4,Key!$E$2:$E$4,"")</f>
        <v/>
      </c>
      <c r="F489" s="4">
        <f ca="1">OFFSET('Survey Data'!$F$2,A489,0)</f>
        <v>0</v>
      </c>
      <c r="G489" s="4" t="str">
        <f ca="1">_xlfn.XLOOKUP(OFFSET('Survey Data'!$G$2,A489,0),Key!$G$2:$G$3,Key!$H$2:$H$3,"")</f>
        <v/>
      </c>
      <c r="I489">
        <f t="shared" ca="1" si="42"/>
        <v>0</v>
      </c>
      <c r="J489">
        <f t="shared" ca="1" si="43"/>
        <v>0</v>
      </c>
      <c r="K489">
        <f t="shared" ca="1" si="45"/>
        <v>1</v>
      </c>
      <c r="L489" t="b">
        <f t="shared" ca="1" si="46"/>
        <v>1</v>
      </c>
      <c r="M489" t="str">
        <f t="shared" ca="1" si="44"/>
        <v/>
      </c>
      <c r="N489" t="str">
        <f ca="1">IF(L489,"",VLOOKUP(I489,'P NH|Score'!$A$2:$G$8,2,FALSE))</f>
        <v/>
      </c>
      <c r="O489" t="str">
        <f ca="1">IF(L489,"",VLOOKUP(J489,'Survival Rates'!$A$4:$E$123,K489+4)*N489)</f>
        <v/>
      </c>
    </row>
    <row r="490" spans="1:15" x14ac:dyDescent="0.3">
      <c r="A490">
        <f t="shared" si="47"/>
        <v>488</v>
      </c>
      <c r="B490" s="4" t="str">
        <f ca="1">_xlfn.XLOOKUP(OFFSET('Survey Data'!$B$2,A490,0),Key!A$2:A$5,Key!B$2:B$5,"")</f>
        <v/>
      </c>
      <c r="C490" s="4" t="str">
        <f ca="1">_xlfn.XLOOKUP(OFFSET('Survey Data'!$C$2,A490,0),Key!$D$2:$D$4,Key!$E$2:$E$4,"")</f>
        <v/>
      </c>
      <c r="D490" s="4" t="str">
        <f ca="1">_xlfn.XLOOKUP(OFFSET('Survey Data'!$D$2,A490,0),Key!$D$2:$D$4,Key!$E$2:$E$4,"")</f>
        <v/>
      </c>
      <c r="E490" s="4" t="str">
        <f ca="1">_xlfn.XLOOKUP(OFFSET('Survey Data'!$E$2,A490,0),Key!$D$2:$D$4,Key!$E$2:$E$4,"")</f>
        <v/>
      </c>
      <c r="F490" s="4">
        <f ca="1">OFFSET('Survey Data'!$F$2,A490,0)</f>
        <v>0</v>
      </c>
      <c r="G490" s="4" t="str">
        <f ca="1">_xlfn.XLOOKUP(OFFSET('Survey Data'!$G$2,A490,0),Key!$G$2:$G$3,Key!$H$2:$H$3,"")</f>
        <v/>
      </c>
      <c r="I490">
        <f t="shared" ca="1" si="42"/>
        <v>0</v>
      </c>
      <c r="J490">
        <f t="shared" ca="1" si="43"/>
        <v>0</v>
      </c>
      <c r="K490">
        <f t="shared" ca="1" si="45"/>
        <v>1</v>
      </c>
      <c r="L490" t="b">
        <f t="shared" ca="1" si="46"/>
        <v>1</v>
      </c>
      <c r="M490" t="str">
        <f t="shared" ca="1" si="44"/>
        <v/>
      </c>
      <c r="N490" t="str">
        <f ca="1">IF(L490,"",VLOOKUP(I490,'P NH|Score'!$A$2:$G$8,2,FALSE))</f>
        <v/>
      </c>
      <c r="O490" t="str">
        <f ca="1">IF(L490,"",VLOOKUP(J490,'Survival Rates'!$A$4:$E$123,K490+4)*N490)</f>
        <v/>
      </c>
    </row>
    <row r="491" spans="1:15" x14ac:dyDescent="0.3">
      <c r="A491">
        <f t="shared" si="47"/>
        <v>489</v>
      </c>
      <c r="B491" s="4" t="str">
        <f ca="1">_xlfn.XLOOKUP(OFFSET('Survey Data'!$B$2,A491,0),Key!A$2:A$5,Key!B$2:B$5,"")</f>
        <v/>
      </c>
      <c r="C491" s="4" t="str">
        <f ca="1">_xlfn.XLOOKUP(OFFSET('Survey Data'!$C$2,A491,0),Key!$D$2:$D$4,Key!$E$2:$E$4,"")</f>
        <v/>
      </c>
      <c r="D491" s="4" t="str">
        <f ca="1">_xlfn.XLOOKUP(OFFSET('Survey Data'!$D$2,A491,0),Key!$D$2:$D$4,Key!$E$2:$E$4,"")</f>
        <v/>
      </c>
      <c r="E491" s="4" t="str">
        <f ca="1">_xlfn.XLOOKUP(OFFSET('Survey Data'!$E$2,A491,0),Key!$D$2:$D$4,Key!$E$2:$E$4,"")</f>
        <v/>
      </c>
      <c r="F491" s="4">
        <f ca="1">OFFSET('Survey Data'!$F$2,A491,0)</f>
        <v>0</v>
      </c>
      <c r="G491" s="4" t="str">
        <f ca="1">_xlfn.XLOOKUP(OFFSET('Survey Data'!$G$2,A491,0),Key!$G$2:$G$3,Key!$H$2:$H$3,"")</f>
        <v/>
      </c>
      <c r="I491">
        <f t="shared" ca="1" si="42"/>
        <v>0</v>
      </c>
      <c r="J491">
        <f t="shared" ca="1" si="43"/>
        <v>0</v>
      </c>
      <c r="K491">
        <f t="shared" ca="1" si="45"/>
        <v>1</v>
      </c>
      <c r="L491" t="b">
        <f t="shared" ca="1" si="46"/>
        <v>1</v>
      </c>
      <c r="M491" t="str">
        <f t="shared" ca="1" si="44"/>
        <v/>
      </c>
      <c r="N491" t="str">
        <f ca="1">IF(L491,"",VLOOKUP(I491,'P NH|Score'!$A$2:$G$8,2,FALSE))</f>
        <v/>
      </c>
      <c r="O491" t="str">
        <f ca="1">IF(L491,"",VLOOKUP(J491,'Survival Rates'!$A$4:$E$123,K491+4)*N491)</f>
        <v/>
      </c>
    </row>
    <row r="492" spans="1:15" x14ac:dyDescent="0.3">
      <c r="A492">
        <f t="shared" si="47"/>
        <v>490</v>
      </c>
      <c r="B492" s="4" t="str">
        <f ca="1">_xlfn.XLOOKUP(OFFSET('Survey Data'!$B$2,A492,0),Key!A$2:A$5,Key!B$2:B$5,"")</f>
        <v/>
      </c>
      <c r="C492" s="4" t="str">
        <f ca="1">_xlfn.XLOOKUP(OFFSET('Survey Data'!$C$2,A492,0),Key!$D$2:$D$4,Key!$E$2:$E$4,"")</f>
        <v/>
      </c>
      <c r="D492" s="4" t="str">
        <f ca="1">_xlfn.XLOOKUP(OFFSET('Survey Data'!$D$2,A492,0),Key!$D$2:$D$4,Key!$E$2:$E$4,"")</f>
        <v/>
      </c>
      <c r="E492" s="4" t="str">
        <f ca="1">_xlfn.XLOOKUP(OFFSET('Survey Data'!$E$2,A492,0),Key!$D$2:$D$4,Key!$E$2:$E$4,"")</f>
        <v/>
      </c>
      <c r="F492" s="4">
        <f ca="1">OFFSET('Survey Data'!$F$2,A492,0)</f>
        <v>0</v>
      </c>
      <c r="G492" s="4" t="str">
        <f ca="1">_xlfn.XLOOKUP(OFFSET('Survey Data'!$G$2,A492,0),Key!$G$2:$G$3,Key!$H$2:$H$3,"")</f>
        <v/>
      </c>
      <c r="I492">
        <f t="shared" ca="1" si="42"/>
        <v>0</v>
      </c>
      <c r="J492">
        <f t="shared" ca="1" si="43"/>
        <v>0</v>
      </c>
      <c r="K492">
        <f t="shared" ca="1" si="45"/>
        <v>1</v>
      </c>
      <c r="L492" t="b">
        <f t="shared" ca="1" si="46"/>
        <v>1</v>
      </c>
      <c r="M492" t="str">
        <f t="shared" ca="1" si="44"/>
        <v/>
      </c>
      <c r="N492" t="str">
        <f ca="1">IF(L492,"",VLOOKUP(I492,'P NH|Score'!$A$2:$G$8,2,FALSE))</f>
        <v/>
      </c>
      <c r="O492" t="str">
        <f ca="1">IF(L492,"",VLOOKUP(J492,'Survival Rates'!$A$4:$E$123,K492+4)*N492)</f>
        <v/>
      </c>
    </row>
    <row r="493" spans="1:15" x14ac:dyDescent="0.3">
      <c r="A493">
        <f t="shared" si="47"/>
        <v>491</v>
      </c>
      <c r="B493" s="4" t="str">
        <f ca="1">_xlfn.XLOOKUP(OFFSET('Survey Data'!$B$2,A493,0),Key!A$2:A$5,Key!B$2:B$5,"")</f>
        <v/>
      </c>
      <c r="C493" s="4" t="str">
        <f ca="1">_xlfn.XLOOKUP(OFFSET('Survey Data'!$C$2,A493,0),Key!$D$2:$D$4,Key!$E$2:$E$4,"")</f>
        <v/>
      </c>
      <c r="D493" s="4" t="str">
        <f ca="1">_xlfn.XLOOKUP(OFFSET('Survey Data'!$D$2,A493,0),Key!$D$2:$D$4,Key!$E$2:$E$4,"")</f>
        <v/>
      </c>
      <c r="E493" s="4" t="str">
        <f ca="1">_xlfn.XLOOKUP(OFFSET('Survey Data'!$E$2,A493,0),Key!$D$2:$D$4,Key!$E$2:$E$4,"")</f>
        <v/>
      </c>
      <c r="F493" s="4">
        <f ca="1">OFFSET('Survey Data'!$F$2,A493,0)</f>
        <v>0</v>
      </c>
      <c r="G493" s="4" t="str">
        <f ca="1">_xlfn.XLOOKUP(OFFSET('Survey Data'!$G$2,A493,0),Key!$G$2:$G$3,Key!$H$2:$H$3,"")</f>
        <v/>
      </c>
      <c r="I493">
        <f t="shared" ca="1" si="42"/>
        <v>0</v>
      </c>
      <c r="J493">
        <f t="shared" ca="1" si="43"/>
        <v>0</v>
      </c>
      <c r="K493">
        <f t="shared" ca="1" si="45"/>
        <v>1</v>
      </c>
      <c r="L493" t="b">
        <f t="shared" ca="1" si="46"/>
        <v>1</v>
      </c>
      <c r="M493" t="str">
        <f t="shared" ca="1" si="44"/>
        <v/>
      </c>
      <c r="N493" t="str">
        <f ca="1">IF(L493,"",VLOOKUP(I493,'P NH|Score'!$A$2:$G$8,2,FALSE))</f>
        <v/>
      </c>
      <c r="O493" t="str">
        <f ca="1">IF(L493,"",VLOOKUP(J493,'Survival Rates'!$A$4:$E$123,K493+4)*N493)</f>
        <v/>
      </c>
    </row>
    <row r="494" spans="1:15" x14ac:dyDescent="0.3">
      <c r="A494">
        <f t="shared" si="47"/>
        <v>492</v>
      </c>
      <c r="B494" s="4" t="str">
        <f ca="1">_xlfn.XLOOKUP(OFFSET('Survey Data'!$B$2,A494,0),Key!A$2:A$5,Key!B$2:B$5,"")</f>
        <v/>
      </c>
      <c r="C494" s="4" t="str">
        <f ca="1">_xlfn.XLOOKUP(OFFSET('Survey Data'!$C$2,A494,0),Key!$D$2:$D$4,Key!$E$2:$E$4,"")</f>
        <v/>
      </c>
      <c r="D494" s="4" t="str">
        <f ca="1">_xlfn.XLOOKUP(OFFSET('Survey Data'!$D$2,A494,0),Key!$D$2:$D$4,Key!$E$2:$E$4,"")</f>
        <v/>
      </c>
      <c r="E494" s="4" t="str">
        <f ca="1">_xlfn.XLOOKUP(OFFSET('Survey Data'!$E$2,A494,0),Key!$D$2:$D$4,Key!$E$2:$E$4,"")</f>
        <v/>
      </c>
      <c r="F494" s="4">
        <f ca="1">OFFSET('Survey Data'!$F$2,A494,0)</f>
        <v>0</v>
      </c>
      <c r="G494" s="4" t="str">
        <f ca="1">_xlfn.XLOOKUP(OFFSET('Survey Data'!$G$2,A494,0),Key!$G$2:$G$3,Key!$H$2:$H$3,"")</f>
        <v/>
      </c>
      <c r="I494">
        <f t="shared" ca="1" si="42"/>
        <v>0</v>
      </c>
      <c r="J494">
        <f t="shared" ca="1" si="43"/>
        <v>0</v>
      </c>
      <c r="K494">
        <f t="shared" ca="1" si="45"/>
        <v>1</v>
      </c>
      <c r="L494" t="b">
        <f t="shared" ca="1" si="46"/>
        <v>1</v>
      </c>
      <c r="M494" t="str">
        <f t="shared" ca="1" si="44"/>
        <v/>
      </c>
      <c r="N494" t="str">
        <f ca="1">IF(L494,"",VLOOKUP(I494,'P NH|Score'!$A$2:$G$8,2,FALSE))</f>
        <v/>
      </c>
      <c r="O494" t="str">
        <f ca="1">IF(L494,"",VLOOKUP(J494,'Survival Rates'!$A$4:$E$123,K494+4)*N494)</f>
        <v/>
      </c>
    </row>
    <row r="495" spans="1:15" x14ac:dyDescent="0.3">
      <c r="A495">
        <f t="shared" si="47"/>
        <v>493</v>
      </c>
      <c r="B495" s="4" t="str">
        <f ca="1">_xlfn.XLOOKUP(OFFSET('Survey Data'!$B$2,A495,0),Key!A$2:A$5,Key!B$2:B$5,"")</f>
        <v/>
      </c>
      <c r="C495" s="4" t="str">
        <f ca="1">_xlfn.XLOOKUP(OFFSET('Survey Data'!$C$2,A495,0),Key!$D$2:$D$4,Key!$E$2:$E$4,"")</f>
        <v/>
      </c>
      <c r="D495" s="4" t="str">
        <f ca="1">_xlfn.XLOOKUP(OFFSET('Survey Data'!$D$2,A495,0),Key!$D$2:$D$4,Key!$E$2:$E$4,"")</f>
        <v/>
      </c>
      <c r="E495" s="4" t="str">
        <f ca="1">_xlfn.XLOOKUP(OFFSET('Survey Data'!$E$2,A495,0),Key!$D$2:$D$4,Key!$E$2:$E$4,"")</f>
        <v/>
      </c>
      <c r="F495" s="4">
        <f ca="1">OFFSET('Survey Data'!$F$2,A495,0)</f>
        <v>0</v>
      </c>
      <c r="G495" s="4" t="str">
        <f ca="1">_xlfn.XLOOKUP(OFFSET('Survey Data'!$G$2,A495,0),Key!$G$2:$G$3,Key!$H$2:$H$3,"")</f>
        <v/>
      </c>
      <c r="I495">
        <f t="shared" ca="1" si="42"/>
        <v>0</v>
      </c>
      <c r="J495">
        <f t="shared" ca="1" si="43"/>
        <v>0</v>
      </c>
      <c r="K495">
        <f t="shared" ca="1" si="45"/>
        <v>1</v>
      </c>
      <c r="L495" t="b">
        <f t="shared" ca="1" si="46"/>
        <v>1</v>
      </c>
      <c r="M495" t="str">
        <f t="shared" ca="1" si="44"/>
        <v/>
      </c>
      <c r="N495" t="str">
        <f ca="1">IF(L495,"",VLOOKUP(I495,'P NH|Score'!$A$2:$G$8,2,FALSE))</f>
        <v/>
      </c>
      <c r="O495" t="str">
        <f ca="1">IF(L495,"",VLOOKUP(J495,'Survival Rates'!$A$4:$E$123,K495+4)*N495)</f>
        <v/>
      </c>
    </row>
    <row r="496" spans="1:15" x14ac:dyDescent="0.3">
      <c r="A496">
        <f t="shared" si="47"/>
        <v>494</v>
      </c>
      <c r="B496" s="4" t="str">
        <f ca="1">_xlfn.XLOOKUP(OFFSET('Survey Data'!$B$2,A496,0),Key!A$2:A$5,Key!B$2:B$5,"")</f>
        <v/>
      </c>
      <c r="C496" s="4" t="str">
        <f ca="1">_xlfn.XLOOKUP(OFFSET('Survey Data'!$C$2,A496,0),Key!$D$2:$D$4,Key!$E$2:$E$4,"")</f>
        <v/>
      </c>
      <c r="D496" s="4" t="str">
        <f ca="1">_xlfn.XLOOKUP(OFFSET('Survey Data'!$D$2,A496,0),Key!$D$2:$D$4,Key!$E$2:$E$4,"")</f>
        <v/>
      </c>
      <c r="E496" s="4" t="str">
        <f ca="1">_xlfn.XLOOKUP(OFFSET('Survey Data'!$E$2,A496,0),Key!$D$2:$D$4,Key!$E$2:$E$4,"")</f>
        <v/>
      </c>
      <c r="F496" s="4">
        <f ca="1">OFFSET('Survey Data'!$F$2,A496,0)</f>
        <v>0</v>
      </c>
      <c r="G496" s="4" t="str">
        <f ca="1">_xlfn.XLOOKUP(OFFSET('Survey Data'!$G$2,A496,0),Key!$G$2:$G$3,Key!$H$2:$H$3,"")</f>
        <v/>
      </c>
      <c r="I496">
        <f t="shared" ca="1" si="42"/>
        <v>0</v>
      </c>
      <c r="J496">
        <f t="shared" ca="1" si="43"/>
        <v>0</v>
      </c>
      <c r="K496">
        <f t="shared" ca="1" si="45"/>
        <v>1</v>
      </c>
      <c r="L496" t="b">
        <f t="shared" ca="1" si="46"/>
        <v>1</v>
      </c>
      <c r="M496" t="str">
        <f t="shared" ca="1" si="44"/>
        <v/>
      </c>
      <c r="N496" t="str">
        <f ca="1">IF(L496,"",VLOOKUP(I496,'P NH|Score'!$A$2:$G$8,2,FALSE))</f>
        <v/>
      </c>
      <c r="O496" t="str">
        <f ca="1">IF(L496,"",VLOOKUP(J496,'Survival Rates'!$A$4:$E$123,K496+4)*N496)</f>
        <v/>
      </c>
    </row>
    <row r="497" spans="1:15" x14ac:dyDescent="0.3">
      <c r="A497">
        <f t="shared" si="47"/>
        <v>495</v>
      </c>
      <c r="B497" s="4" t="str">
        <f ca="1">_xlfn.XLOOKUP(OFFSET('Survey Data'!$B$2,A497,0),Key!A$2:A$5,Key!B$2:B$5,"")</f>
        <v/>
      </c>
      <c r="C497" s="4" t="str">
        <f ca="1">_xlfn.XLOOKUP(OFFSET('Survey Data'!$C$2,A497,0),Key!$D$2:$D$4,Key!$E$2:$E$4,"")</f>
        <v/>
      </c>
      <c r="D497" s="4" t="str">
        <f ca="1">_xlfn.XLOOKUP(OFFSET('Survey Data'!$D$2,A497,0),Key!$D$2:$D$4,Key!$E$2:$E$4,"")</f>
        <v/>
      </c>
      <c r="E497" s="4" t="str">
        <f ca="1">_xlfn.XLOOKUP(OFFSET('Survey Data'!$E$2,A497,0),Key!$D$2:$D$4,Key!$E$2:$E$4,"")</f>
        <v/>
      </c>
      <c r="F497" s="4">
        <f ca="1">OFFSET('Survey Data'!$F$2,A497,0)</f>
        <v>0</v>
      </c>
      <c r="G497" s="4" t="str">
        <f ca="1">_xlfn.XLOOKUP(OFFSET('Survey Data'!$G$2,A497,0),Key!$G$2:$G$3,Key!$H$2:$H$3,"")</f>
        <v/>
      </c>
      <c r="I497">
        <f t="shared" ca="1" si="42"/>
        <v>0</v>
      </c>
      <c r="J497">
        <f t="shared" ca="1" si="43"/>
        <v>0</v>
      </c>
      <c r="K497">
        <f t="shared" ca="1" si="45"/>
        <v>1</v>
      </c>
      <c r="L497" t="b">
        <f t="shared" ca="1" si="46"/>
        <v>1</v>
      </c>
      <c r="M497" t="str">
        <f t="shared" ca="1" si="44"/>
        <v/>
      </c>
      <c r="N497" t="str">
        <f ca="1">IF(L497,"",VLOOKUP(I497,'P NH|Score'!$A$2:$G$8,2,FALSE))</f>
        <v/>
      </c>
      <c r="O497" t="str">
        <f ca="1">IF(L497,"",VLOOKUP(J497,'Survival Rates'!$A$4:$E$123,K497+4)*N497)</f>
        <v/>
      </c>
    </row>
    <row r="498" spans="1:15" x14ac:dyDescent="0.3">
      <c r="A498">
        <f t="shared" si="47"/>
        <v>496</v>
      </c>
      <c r="B498" s="4" t="str">
        <f ca="1">_xlfn.XLOOKUP(OFFSET('Survey Data'!$B$2,A498,0),Key!A$2:A$5,Key!B$2:B$5,"")</f>
        <v/>
      </c>
      <c r="C498" s="4" t="str">
        <f ca="1">_xlfn.XLOOKUP(OFFSET('Survey Data'!$C$2,A498,0),Key!$D$2:$D$4,Key!$E$2:$E$4,"")</f>
        <v/>
      </c>
      <c r="D498" s="4" t="str">
        <f ca="1">_xlfn.XLOOKUP(OFFSET('Survey Data'!$D$2,A498,0),Key!$D$2:$D$4,Key!$E$2:$E$4,"")</f>
        <v/>
      </c>
      <c r="E498" s="4" t="str">
        <f ca="1">_xlfn.XLOOKUP(OFFSET('Survey Data'!$E$2,A498,0),Key!$D$2:$D$4,Key!$E$2:$E$4,"")</f>
        <v/>
      </c>
      <c r="F498" s="4">
        <f ca="1">OFFSET('Survey Data'!$F$2,A498,0)</f>
        <v>0</v>
      </c>
      <c r="G498" s="4" t="str">
        <f ca="1">_xlfn.XLOOKUP(OFFSET('Survey Data'!$G$2,A498,0),Key!$G$2:$G$3,Key!$H$2:$H$3,"")</f>
        <v/>
      </c>
      <c r="I498">
        <f t="shared" ca="1" si="42"/>
        <v>0</v>
      </c>
      <c r="J498">
        <f t="shared" ca="1" si="43"/>
        <v>0</v>
      </c>
      <c r="K498">
        <f t="shared" ca="1" si="45"/>
        <v>1</v>
      </c>
      <c r="L498" t="b">
        <f t="shared" ca="1" si="46"/>
        <v>1</v>
      </c>
      <c r="M498" t="str">
        <f t="shared" ca="1" si="44"/>
        <v/>
      </c>
      <c r="N498" t="str">
        <f ca="1">IF(L498,"",VLOOKUP(I498,'P NH|Score'!$A$2:$G$8,2,FALSE))</f>
        <v/>
      </c>
      <c r="O498" t="str">
        <f ca="1">IF(L498,"",VLOOKUP(J498,'Survival Rates'!$A$4:$E$123,K498+4)*N498)</f>
        <v/>
      </c>
    </row>
    <row r="499" spans="1:15" x14ac:dyDescent="0.3">
      <c r="A499">
        <f t="shared" si="47"/>
        <v>497</v>
      </c>
      <c r="B499" s="4" t="str">
        <f ca="1">_xlfn.XLOOKUP(OFFSET('Survey Data'!$B$2,A499,0),Key!A$2:A$5,Key!B$2:B$5,"")</f>
        <v/>
      </c>
      <c r="C499" s="4" t="str">
        <f ca="1">_xlfn.XLOOKUP(OFFSET('Survey Data'!$C$2,A499,0),Key!$D$2:$D$4,Key!$E$2:$E$4,"")</f>
        <v/>
      </c>
      <c r="D499" s="4" t="str">
        <f ca="1">_xlfn.XLOOKUP(OFFSET('Survey Data'!$D$2,A499,0),Key!$D$2:$D$4,Key!$E$2:$E$4,"")</f>
        <v/>
      </c>
      <c r="E499" s="4" t="str">
        <f ca="1">_xlfn.XLOOKUP(OFFSET('Survey Data'!$E$2,A499,0),Key!$D$2:$D$4,Key!$E$2:$E$4,"")</f>
        <v/>
      </c>
      <c r="F499" s="4">
        <f ca="1">OFFSET('Survey Data'!$F$2,A499,0)</f>
        <v>0</v>
      </c>
      <c r="G499" s="4" t="str">
        <f ca="1">_xlfn.XLOOKUP(OFFSET('Survey Data'!$G$2,A499,0),Key!$G$2:$G$3,Key!$H$2:$H$3,"")</f>
        <v/>
      </c>
      <c r="I499">
        <f t="shared" ca="1" si="42"/>
        <v>0</v>
      </c>
      <c r="J499">
        <f t="shared" ca="1" si="43"/>
        <v>0</v>
      </c>
      <c r="K499">
        <f t="shared" ca="1" si="45"/>
        <v>1</v>
      </c>
      <c r="L499" t="b">
        <f t="shared" ca="1" si="46"/>
        <v>1</v>
      </c>
      <c r="M499" t="str">
        <f t="shared" ca="1" si="44"/>
        <v/>
      </c>
      <c r="N499" t="str">
        <f ca="1">IF(L499,"",VLOOKUP(I499,'P NH|Score'!$A$2:$G$8,2,FALSE))</f>
        <v/>
      </c>
      <c r="O499" t="str">
        <f ca="1">IF(L499,"",VLOOKUP(J499,'Survival Rates'!$A$4:$E$123,K499+4)*N499)</f>
        <v/>
      </c>
    </row>
    <row r="500" spans="1:15" x14ac:dyDescent="0.3">
      <c r="A500">
        <f t="shared" si="47"/>
        <v>498</v>
      </c>
      <c r="B500" s="4" t="str">
        <f ca="1">_xlfn.XLOOKUP(OFFSET('Survey Data'!$B$2,A500,0),Key!A$2:A$5,Key!B$2:B$5,"")</f>
        <v/>
      </c>
      <c r="C500" s="4" t="str">
        <f ca="1">_xlfn.XLOOKUP(OFFSET('Survey Data'!$C$2,A500,0),Key!$D$2:$D$4,Key!$E$2:$E$4,"")</f>
        <v/>
      </c>
      <c r="D500" s="4" t="str">
        <f ca="1">_xlfn.XLOOKUP(OFFSET('Survey Data'!$D$2,A500,0),Key!$D$2:$D$4,Key!$E$2:$E$4,"")</f>
        <v/>
      </c>
      <c r="E500" s="4" t="str">
        <f ca="1">_xlfn.XLOOKUP(OFFSET('Survey Data'!$E$2,A500,0),Key!$D$2:$D$4,Key!$E$2:$E$4,"")</f>
        <v/>
      </c>
      <c r="F500" s="4">
        <f ca="1">OFFSET('Survey Data'!$F$2,A500,0)</f>
        <v>0</v>
      </c>
      <c r="G500" s="4" t="str">
        <f ca="1">_xlfn.XLOOKUP(OFFSET('Survey Data'!$G$2,A500,0),Key!$G$2:$G$3,Key!$H$2:$H$3,"")</f>
        <v/>
      </c>
      <c r="I500">
        <f t="shared" ca="1" si="42"/>
        <v>0</v>
      </c>
      <c r="J500">
        <f t="shared" ca="1" si="43"/>
        <v>0</v>
      </c>
      <c r="K500">
        <f t="shared" ca="1" si="45"/>
        <v>1</v>
      </c>
      <c r="L500" t="b">
        <f t="shared" ca="1" si="46"/>
        <v>1</v>
      </c>
      <c r="M500" t="str">
        <f t="shared" ca="1" si="44"/>
        <v/>
      </c>
      <c r="N500" t="str">
        <f ca="1">IF(L500,"",VLOOKUP(I500,'P NH|Score'!$A$2:$G$8,2,FALSE))</f>
        <v/>
      </c>
      <c r="O500" t="str">
        <f ca="1">IF(L500,"",VLOOKUP(J500,'Survival Rates'!$A$4:$E$123,K500+4)*N500)</f>
        <v/>
      </c>
    </row>
    <row r="501" spans="1:15" x14ac:dyDescent="0.3">
      <c r="A501">
        <f t="shared" si="47"/>
        <v>499</v>
      </c>
      <c r="B501" s="4" t="str">
        <f ca="1">_xlfn.XLOOKUP(OFFSET('Survey Data'!$B$2,A501,0),Key!A$2:A$5,Key!B$2:B$5,"")</f>
        <v/>
      </c>
      <c r="C501" s="4" t="str">
        <f ca="1">_xlfn.XLOOKUP(OFFSET('Survey Data'!$C$2,A501,0),Key!$D$2:$D$4,Key!$E$2:$E$4,"")</f>
        <v/>
      </c>
      <c r="D501" s="4" t="str">
        <f ca="1">_xlfn.XLOOKUP(OFFSET('Survey Data'!$D$2,A501,0),Key!$D$2:$D$4,Key!$E$2:$E$4,"")</f>
        <v/>
      </c>
      <c r="E501" s="4" t="str">
        <f ca="1">_xlfn.XLOOKUP(OFFSET('Survey Data'!$E$2,A501,0),Key!$D$2:$D$4,Key!$E$2:$E$4,"")</f>
        <v/>
      </c>
      <c r="F501" s="4">
        <f ca="1">OFFSET('Survey Data'!$F$2,A501,0)</f>
        <v>0</v>
      </c>
      <c r="G501" s="4" t="str">
        <f ca="1">_xlfn.XLOOKUP(OFFSET('Survey Data'!$G$2,A501,0),Key!$G$2:$G$3,Key!$H$2:$H$3,"")</f>
        <v/>
      </c>
      <c r="I501">
        <f t="shared" ca="1" si="42"/>
        <v>0</v>
      </c>
      <c r="J501">
        <f t="shared" ca="1" si="43"/>
        <v>0</v>
      </c>
      <c r="K501">
        <f t="shared" ca="1" si="45"/>
        <v>1</v>
      </c>
      <c r="L501" t="b">
        <f t="shared" ca="1" si="46"/>
        <v>1</v>
      </c>
      <c r="M501" t="str">
        <f t="shared" ca="1" si="44"/>
        <v/>
      </c>
      <c r="N501" t="str">
        <f ca="1">IF(L501,"",VLOOKUP(I501,'P NH|Score'!$A$2:$G$8,2,FALSE))</f>
        <v/>
      </c>
      <c r="O501" t="str">
        <f ca="1">IF(L501,"",VLOOKUP(J501,'Survival Rates'!$A$4:$E$123,K501+4)*N501)</f>
        <v/>
      </c>
    </row>
    <row r="502" spans="1:15" x14ac:dyDescent="0.3">
      <c r="A502">
        <f t="shared" si="47"/>
        <v>500</v>
      </c>
      <c r="B502" s="4" t="str">
        <f ca="1">_xlfn.XLOOKUP(OFFSET('Survey Data'!$B$2,A502,0),Key!A$2:A$5,Key!B$2:B$5,"")</f>
        <v/>
      </c>
      <c r="C502" s="4" t="str">
        <f ca="1">_xlfn.XLOOKUP(OFFSET('Survey Data'!$C$2,A502,0),Key!$D$2:$D$4,Key!$E$2:$E$4,"")</f>
        <v/>
      </c>
      <c r="D502" s="4" t="str">
        <f ca="1">_xlfn.XLOOKUP(OFFSET('Survey Data'!$D$2,A502,0),Key!$D$2:$D$4,Key!$E$2:$E$4,"")</f>
        <v/>
      </c>
      <c r="E502" s="4" t="str">
        <f ca="1">_xlfn.XLOOKUP(OFFSET('Survey Data'!$E$2,A502,0),Key!$D$2:$D$4,Key!$E$2:$E$4,"")</f>
        <v/>
      </c>
      <c r="F502" s="4">
        <f ca="1">OFFSET('Survey Data'!$F$2,A502,0)</f>
        <v>0</v>
      </c>
      <c r="G502" s="4" t="str">
        <f ca="1">_xlfn.XLOOKUP(OFFSET('Survey Data'!$G$2,A502,0),Key!$G$2:$G$3,Key!$H$2:$H$3,"")</f>
        <v/>
      </c>
      <c r="I502">
        <f t="shared" ca="1" si="42"/>
        <v>0</v>
      </c>
      <c r="J502">
        <f t="shared" ca="1" si="43"/>
        <v>0</v>
      </c>
      <c r="K502">
        <f t="shared" ca="1" si="45"/>
        <v>1</v>
      </c>
      <c r="L502" t="b">
        <f t="shared" ca="1" si="46"/>
        <v>1</v>
      </c>
      <c r="M502" t="str">
        <f t="shared" ca="1" si="44"/>
        <v/>
      </c>
      <c r="N502" t="str">
        <f ca="1">IF(L502,"",VLOOKUP(I502,'P NH|Score'!$A$2:$G$8,2,FALSE))</f>
        <v/>
      </c>
      <c r="O502" t="str">
        <f ca="1">IF(L502,"",VLOOKUP(J502,'Survival Rates'!$A$4:$E$123,K502+4)*N502)</f>
        <v/>
      </c>
    </row>
    <row r="503" spans="1:15" x14ac:dyDescent="0.3">
      <c r="A503">
        <f t="shared" si="47"/>
        <v>501</v>
      </c>
      <c r="B503" s="4" t="str">
        <f ca="1">_xlfn.XLOOKUP(OFFSET('Survey Data'!$B$2,A503,0),Key!A$2:A$5,Key!B$2:B$5,"")</f>
        <v/>
      </c>
      <c r="C503" s="4" t="str">
        <f ca="1">_xlfn.XLOOKUP(OFFSET('Survey Data'!$C$2,A503,0),Key!$D$2:$D$4,Key!$E$2:$E$4,"")</f>
        <v/>
      </c>
      <c r="D503" s="4" t="str">
        <f ca="1">_xlfn.XLOOKUP(OFFSET('Survey Data'!$D$2,A503,0),Key!$D$2:$D$4,Key!$E$2:$E$4,"")</f>
        <v/>
      </c>
      <c r="E503" s="4" t="str">
        <f ca="1">_xlfn.XLOOKUP(OFFSET('Survey Data'!$E$2,A503,0),Key!$D$2:$D$4,Key!$E$2:$E$4,"")</f>
        <v/>
      </c>
      <c r="F503" s="4">
        <f ca="1">OFFSET('Survey Data'!$F$2,A503,0)</f>
        <v>0</v>
      </c>
      <c r="G503" s="4" t="str">
        <f ca="1">_xlfn.XLOOKUP(OFFSET('Survey Data'!$G$2,A503,0),Key!$G$2:$G$3,Key!$H$2:$H$3,"")</f>
        <v/>
      </c>
      <c r="I503">
        <f t="shared" ca="1" si="42"/>
        <v>0</v>
      </c>
      <c r="J503">
        <f t="shared" ca="1" si="43"/>
        <v>0</v>
      </c>
      <c r="K503">
        <f t="shared" ca="1" si="45"/>
        <v>1</v>
      </c>
      <c r="L503" t="b">
        <f t="shared" ca="1" si="46"/>
        <v>1</v>
      </c>
      <c r="M503" t="str">
        <f t="shared" ca="1" si="44"/>
        <v/>
      </c>
      <c r="N503" t="str">
        <f ca="1">IF(L503,"",VLOOKUP(I503,'P NH|Score'!$A$2:$G$8,2,FALSE))</f>
        <v/>
      </c>
      <c r="O503" t="str">
        <f ca="1">IF(L503,"",VLOOKUP(J503,'Survival Rates'!$A$4:$E$123,K503+4)*N503)</f>
        <v/>
      </c>
    </row>
    <row r="504" spans="1:15" x14ac:dyDescent="0.3">
      <c r="A504">
        <f t="shared" si="47"/>
        <v>502</v>
      </c>
      <c r="B504" s="4" t="str">
        <f ca="1">_xlfn.XLOOKUP(OFFSET('Survey Data'!$B$2,A504,0),Key!A$2:A$5,Key!B$2:B$5,"")</f>
        <v/>
      </c>
      <c r="C504" s="4" t="str">
        <f ca="1">_xlfn.XLOOKUP(OFFSET('Survey Data'!$C$2,A504,0),Key!$D$2:$D$4,Key!$E$2:$E$4,"")</f>
        <v/>
      </c>
      <c r="D504" s="4" t="str">
        <f ca="1">_xlfn.XLOOKUP(OFFSET('Survey Data'!$D$2,A504,0),Key!$D$2:$D$4,Key!$E$2:$E$4,"")</f>
        <v/>
      </c>
      <c r="E504" s="4" t="str">
        <f ca="1">_xlfn.XLOOKUP(OFFSET('Survey Data'!$E$2,A504,0),Key!$D$2:$D$4,Key!$E$2:$E$4,"")</f>
        <v/>
      </c>
      <c r="F504" s="4">
        <f ca="1">OFFSET('Survey Data'!$F$2,A504,0)</f>
        <v>0</v>
      </c>
      <c r="G504" s="4" t="str">
        <f ca="1">_xlfn.XLOOKUP(OFFSET('Survey Data'!$G$2,A504,0),Key!$G$2:$G$3,Key!$H$2:$H$3,"")</f>
        <v/>
      </c>
      <c r="I504">
        <f t="shared" ca="1" si="42"/>
        <v>0</v>
      </c>
      <c r="J504">
        <f t="shared" ca="1" si="43"/>
        <v>0</v>
      </c>
      <c r="K504">
        <f t="shared" ca="1" si="45"/>
        <v>1</v>
      </c>
      <c r="L504" t="b">
        <f t="shared" ca="1" si="46"/>
        <v>1</v>
      </c>
      <c r="M504" t="str">
        <f t="shared" ca="1" si="44"/>
        <v/>
      </c>
      <c r="N504" t="str">
        <f ca="1">IF(L504,"",VLOOKUP(I504,'P NH|Score'!$A$2:$G$8,2,FALSE))</f>
        <v/>
      </c>
      <c r="O504" t="str">
        <f ca="1">IF(L504,"",VLOOKUP(J504,'Survival Rates'!$A$4:$E$123,K504+4)*N504)</f>
        <v/>
      </c>
    </row>
    <row r="505" spans="1:15" x14ac:dyDescent="0.3">
      <c r="A505">
        <f t="shared" si="47"/>
        <v>503</v>
      </c>
      <c r="B505" s="4" t="str">
        <f ca="1">_xlfn.XLOOKUP(OFFSET('Survey Data'!$B$2,A505,0),Key!A$2:A$5,Key!B$2:B$5,"")</f>
        <v/>
      </c>
      <c r="C505" s="4" t="str">
        <f ca="1">_xlfn.XLOOKUP(OFFSET('Survey Data'!$C$2,A505,0),Key!$D$2:$D$4,Key!$E$2:$E$4,"")</f>
        <v/>
      </c>
      <c r="D505" s="4" t="str">
        <f ca="1">_xlfn.XLOOKUP(OFFSET('Survey Data'!$D$2,A505,0),Key!$D$2:$D$4,Key!$E$2:$E$4,"")</f>
        <v/>
      </c>
      <c r="E505" s="4" t="str">
        <f ca="1">_xlfn.XLOOKUP(OFFSET('Survey Data'!$E$2,A505,0),Key!$D$2:$D$4,Key!$E$2:$E$4,"")</f>
        <v/>
      </c>
      <c r="F505" s="4">
        <f ca="1">OFFSET('Survey Data'!$F$2,A505,0)</f>
        <v>0</v>
      </c>
      <c r="G505" s="4" t="str">
        <f ca="1">_xlfn.XLOOKUP(OFFSET('Survey Data'!$G$2,A505,0),Key!$G$2:$G$3,Key!$H$2:$H$3,"")</f>
        <v/>
      </c>
      <c r="I505">
        <f t="shared" ca="1" si="42"/>
        <v>0</v>
      </c>
      <c r="J505">
        <f t="shared" ca="1" si="43"/>
        <v>0</v>
      </c>
      <c r="K505">
        <f t="shared" ca="1" si="45"/>
        <v>1</v>
      </c>
      <c r="L505" t="b">
        <f t="shared" ca="1" si="46"/>
        <v>1</v>
      </c>
      <c r="M505" t="str">
        <f t="shared" ca="1" si="44"/>
        <v/>
      </c>
      <c r="N505" t="str">
        <f ca="1">IF(L505,"",VLOOKUP(I505,'P NH|Score'!$A$2:$G$8,2,FALSE))</f>
        <v/>
      </c>
      <c r="O505" t="str">
        <f ca="1">IF(L505,"",VLOOKUP(J505,'Survival Rates'!$A$4:$E$123,K505+4)*N505)</f>
        <v/>
      </c>
    </row>
    <row r="506" spans="1:15" x14ac:dyDescent="0.3">
      <c r="A506">
        <f t="shared" si="47"/>
        <v>504</v>
      </c>
      <c r="B506" s="4" t="str">
        <f ca="1">_xlfn.XLOOKUP(OFFSET('Survey Data'!$B$2,A506,0),Key!A$2:A$5,Key!B$2:B$5,"")</f>
        <v/>
      </c>
      <c r="C506" s="4" t="str">
        <f ca="1">_xlfn.XLOOKUP(OFFSET('Survey Data'!$C$2,A506,0),Key!$D$2:$D$4,Key!$E$2:$E$4,"")</f>
        <v/>
      </c>
      <c r="D506" s="4" t="str">
        <f ca="1">_xlfn.XLOOKUP(OFFSET('Survey Data'!$D$2,A506,0),Key!$D$2:$D$4,Key!$E$2:$E$4,"")</f>
        <v/>
      </c>
      <c r="E506" s="4" t="str">
        <f ca="1">_xlfn.XLOOKUP(OFFSET('Survey Data'!$E$2,A506,0),Key!$D$2:$D$4,Key!$E$2:$E$4,"")</f>
        <v/>
      </c>
      <c r="F506" s="4">
        <f ca="1">OFFSET('Survey Data'!$F$2,A506,0)</f>
        <v>0</v>
      </c>
      <c r="G506" s="4" t="str">
        <f ca="1">_xlfn.XLOOKUP(OFFSET('Survey Data'!$G$2,A506,0),Key!$G$2:$G$3,Key!$H$2:$H$3,"")</f>
        <v/>
      </c>
      <c r="I506">
        <f t="shared" ca="1" si="42"/>
        <v>0</v>
      </c>
      <c r="J506">
        <f t="shared" ca="1" si="43"/>
        <v>0</v>
      </c>
      <c r="K506">
        <f t="shared" ca="1" si="45"/>
        <v>1</v>
      </c>
      <c r="L506" t="b">
        <f t="shared" ca="1" si="46"/>
        <v>1</v>
      </c>
      <c r="M506" t="str">
        <f t="shared" ca="1" si="44"/>
        <v/>
      </c>
      <c r="N506" t="str">
        <f ca="1">IF(L506,"",VLOOKUP(I506,'P NH|Score'!$A$2:$G$8,2,FALSE))</f>
        <v/>
      </c>
      <c r="O506" t="str">
        <f ca="1">IF(L506,"",VLOOKUP(J506,'Survival Rates'!$A$4:$E$123,K506+4)*N506)</f>
        <v/>
      </c>
    </row>
    <row r="507" spans="1:15" x14ac:dyDescent="0.3">
      <c r="A507">
        <f t="shared" si="47"/>
        <v>505</v>
      </c>
      <c r="B507" s="4" t="str">
        <f ca="1">_xlfn.XLOOKUP(OFFSET('Survey Data'!$B$2,A507,0),Key!A$2:A$5,Key!B$2:B$5,"")</f>
        <v/>
      </c>
      <c r="C507" s="4" t="str">
        <f ca="1">_xlfn.XLOOKUP(OFFSET('Survey Data'!$C$2,A507,0),Key!$D$2:$D$4,Key!$E$2:$E$4,"")</f>
        <v/>
      </c>
      <c r="D507" s="4" t="str">
        <f ca="1">_xlfn.XLOOKUP(OFFSET('Survey Data'!$D$2,A507,0),Key!$D$2:$D$4,Key!$E$2:$E$4,"")</f>
        <v/>
      </c>
      <c r="E507" s="4" t="str">
        <f ca="1">_xlfn.XLOOKUP(OFFSET('Survey Data'!$E$2,A507,0),Key!$D$2:$D$4,Key!$E$2:$E$4,"")</f>
        <v/>
      </c>
      <c r="F507" s="4">
        <f ca="1">OFFSET('Survey Data'!$F$2,A507,0)</f>
        <v>0</v>
      </c>
      <c r="G507" s="4" t="str">
        <f ca="1">_xlfn.XLOOKUP(OFFSET('Survey Data'!$G$2,A507,0),Key!$G$2:$G$3,Key!$H$2:$H$3,"")</f>
        <v/>
      </c>
      <c r="I507">
        <f t="shared" ca="1" si="42"/>
        <v>0</v>
      </c>
      <c r="J507">
        <f t="shared" ca="1" si="43"/>
        <v>0</v>
      </c>
      <c r="K507">
        <f t="shared" ca="1" si="45"/>
        <v>1</v>
      </c>
      <c r="L507" t="b">
        <f t="shared" ca="1" si="46"/>
        <v>1</v>
      </c>
      <c r="M507" t="str">
        <f t="shared" ca="1" si="44"/>
        <v/>
      </c>
      <c r="N507" t="str">
        <f ca="1">IF(L507,"",VLOOKUP(I507,'P NH|Score'!$A$2:$G$8,2,FALSE))</f>
        <v/>
      </c>
      <c r="O507" t="str">
        <f ca="1">IF(L507,"",VLOOKUP(J507,'Survival Rates'!$A$4:$E$123,K507+4)*N507)</f>
        <v/>
      </c>
    </row>
    <row r="508" spans="1:15" x14ac:dyDescent="0.3">
      <c r="A508">
        <f t="shared" si="47"/>
        <v>506</v>
      </c>
      <c r="B508" s="4" t="str">
        <f ca="1">_xlfn.XLOOKUP(OFFSET('Survey Data'!$B$2,A508,0),Key!A$2:A$5,Key!B$2:B$5,"")</f>
        <v/>
      </c>
      <c r="C508" s="4" t="str">
        <f ca="1">_xlfn.XLOOKUP(OFFSET('Survey Data'!$C$2,A508,0),Key!$D$2:$D$4,Key!$E$2:$E$4,"")</f>
        <v/>
      </c>
      <c r="D508" s="4" t="str">
        <f ca="1">_xlfn.XLOOKUP(OFFSET('Survey Data'!$D$2,A508,0),Key!$D$2:$D$4,Key!$E$2:$E$4,"")</f>
        <v/>
      </c>
      <c r="E508" s="4" t="str">
        <f ca="1">_xlfn.XLOOKUP(OFFSET('Survey Data'!$E$2,A508,0),Key!$D$2:$D$4,Key!$E$2:$E$4,"")</f>
        <v/>
      </c>
      <c r="F508" s="4">
        <f ca="1">OFFSET('Survey Data'!$F$2,A508,0)</f>
        <v>0</v>
      </c>
      <c r="G508" s="4" t="str">
        <f ca="1">_xlfn.XLOOKUP(OFFSET('Survey Data'!$G$2,A508,0),Key!$G$2:$G$3,Key!$H$2:$H$3,"")</f>
        <v/>
      </c>
      <c r="I508">
        <f t="shared" ca="1" si="42"/>
        <v>0</v>
      </c>
      <c r="J508">
        <f t="shared" ca="1" si="43"/>
        <v>0</v>
      </c>
      <c r="K508">
        <f t="shared" ca="1" si="45"/>
        <v>1</v>
      </c>
      <c r="L508" t="b">
        <f t="shared" ca="1" si="46"/>
        <v>1</v>
      </c>
      <c r="M508" t="str">
        <f t="shared" ca="1" si="44"/>
        <v/>
      </c>
      <c r="N508" t="str">
        <f ca="1">IF(L508,"",VLOOKUP(I508,'P NH|Score'!$A$2:$G$8,2,FALSE))</f>
        <v/>
      </c>
      <c r="O508" t="str">
        <f ca="1">IF(L508,"",VLOOKUP(J508,'Survival Rates'!$A$4:$E$123,K508+4)*N508)</f>
        <v/>
      </c>
    </row>
    <row r="509" spans="1:15" x14ac:dyDescent="0.3">
      <c r="A509">
        <f t="shared" si="47"/>
        <v>507</v>
      </c>
      <c r="B509" s="4" t="str">
        <f ca="1">_xlfn.XLOOKUP(OFFSET('Survey Data'!$B$2,A509,0),Key!A$2:A$5,Key!B$2:B$5,"")</f>
        <v/>
      </c>
      <c r="C509" s="4" t="str">
        <f ca="1">_xlfn.XLOOKUP(OFFSET('Survey Data'!$C$2,A509,0),Key!$D$2:$D$4,Key!$E$2:$E$4,"")</f>
        <v/>
      </c>
      <c r="D509" s="4" t="str">
        <f ca="1">_xlfn.XLOOKUP(OFFSET('Survey Data'!$D$2,A509,0),Key!$D$2:$D$4,Key!$E$2:$E$4,"")</f>
        <v/>
      </c>
      <c r="E509" s="4" t="str">
        <f ca="1">_xlfn.XLOOKUP(OFFSET('Survey Data'!$E$2,A509,0),Key!$D$2:$D$4,Key!$E$2:$E$4,"")</f>
        <v/>
      </c>
      <c r="F509" s="4">
        <f ca="1">OFFSET('Survey Data'!$F$2,A509,0)</f>
        <v>0</v>
      </c>
      <c r="G509" s="4" t="str">
        <f ca="1">_xlfn.XLOOKUP(OFFSET('Survey Data'!$G$2,A509,0),Key!$G$2:$G$3,Key!$H$2:$H$3,"")</f>
        <v/>
      </c>
      <c r="I509">
        <f t="shared" ca="1" si="42"/>
        <v>0</v>
      </c>
      <c r="J509">
        <f t="shared" ca="1" si="43"/>
        <v>0</v>
      </c>
      <c r="K509">
        <f t="shared" ca="1" si="45"/>
        <v>1</v>
      </c>
      <c r="L509" t="b">
        <f t="shared" ca="1" si="46"/>
        <v>1</v>
      </c>
      <c r="M509" t="str">
        <f t="shared" ca="1" si="44"/>
        <v/>
      </c>
      <c r="N509" t="str">
        <f ca="1">IF(L509,"",VLOOKUP(I509,'P NH|Score'!$A$2:$G$8,2,FALSE))</f>
        <v/>
      </c>
      <c r="O509" t="str">
        <f ca="1">IF(L509,"",VLOOKUP(J509,'Survival Rates'!$A$4:$E$123,K509+4)*N509)</f>
        <v/>
      </c>
    </row>
    <row r="510" spans="1:15" x14ac:dyDescent="0.3">
      <c r="A510">
        <f t="shared" si="47"/>
        <v>508</v>
      </c>
      <c r="B510" s="4" t="str">
        <f ca="1">_xlfn.XLOOKUP(OFFSET('Survey Data'!$B$2,A510,0),Key!A$2:A$5,Key!B$2:B$5,"")</f>
        <v/>
      </c>
      <c r="C510" s="4" t="str">
        <f ca="1">_xlfn.XLOOKUP(OFFSET('Survey Data'!$C$2,A510,0),Key!$D$2:$D$4,Key!$E$2:$E$4,"")</f>
        <v/>
      </c>
      <c r="D510" s="4" t="str">
        <f ca="1">_xlfn.XLOOKUP(OFFSET('Survey Data'!$D$2,A510,0),Key!$D$2:$D$4,Key!$E$2:$E$4,"")</f>
        <v/>
      </c>
      <c r="E510" s="4" t="str">
        <f ca="1">_xlfn.XLOOKUP(OFFSET('Survey Data'!$E$2,A510,0),Key!$D$2:$D$4,Key!$E$2:$E$4,"")</f>
        <v/>
      </c>
      <c r="F510" s="4">
        <f ca="1">OFFSET('Survey Data'!$F$2,A510,0)</f>
        <v>0</v>
      </c>
      <c r="G510" s="4" t="str">
        <f ca="1">_xlfn.XLOOKUP(OFFSET('Survey Data'!$G$2,A510,0),Key!$G$2:$G$3,Key!$H$2:$H$3,"")</f>
        <v/>
      </c>
      <c r="I510">
        <f t="shared" ca="1" si="42"/>
        <v>0</v>
      </c>
      <c r="J510">
        <f t="shared" ca="1" si="43"/>
        <v>0</v>
      </c>
      <c r="K510">
        <f t="shared" ca="1" si="45"/>
        <v>1</v>
      </c>
      <c r="L510" t="b">
        <f t="shared" ca="1" si="46"/>
        <v>1</v>
      </c>
      <c r="M510" t="str">
        <f t="shared" ca="1" si="44"/>
        <v/>
      </c>
      <c r="N510" t="str">
        <f ca="1">IF(L510,"",VLOOKUP(I510,'P NH|Score'!$A$2:$G$8,2,FALSE))</f>
        <v/>
      </c>
      <c r="O510" t="str">
        <f ca="1">IF(L510,"",VLOOKUP(J510,'Survival Rates'!$A$4:$E$123,K510+4)*N510)</f>
        <v/>
      </c>
    </row>
    <row r="511" spans="1:15" x14ac:dyDescent="0.3">
      <c r="A511">
        <f t="shared" si="47"/>
        <v>509</v>
      </c>
      <c r="B511" s="4" t="str">
        <f ca="1">_xlfn.XLOOKUP(OFFSET('Survey Data'!$B$2,A511,0),Key!A$2:A$5,Key!B$2:B$5,"")</f>
        <v/>
      </c>
      <c r="C511" s="4" t="str">
        <f ca="1">_xlfn.XLOOKUP(OFFSET('Survey Data'!$C$2,A511,0),Key!$D$2:$D$4,Key!$E$2:$E$4,"")</f>
        <v/>
      </c>
      <c r="D511" s="4" t="str">
        <f ca="1">_xlfn.XLOOKUP(OFFSET('Survey Data'!$D$2,A511,0),Key!$D$2:$D$4,Key!$E$2:$E$4,"")</f>
        <v/>
      </c>
      <c r="E511" s="4" t="str">
        <f ca="1">_xlfn.XLOOKUP(OFFSET('Survey Data'!$E$2,A511,0),Key!$D$2:$D$4,Key!$E$2:$E$4,"")</f>
        <v/>
      </c>
      <c r="F511" s="4">
        <f ca="1">OFFSET('Survey Data'!$F$2,A511,0)</f>
        <v>0</v>
      </c>
      <c r="G511" s="4" t="str">
        <f ca="1">_xlfn.XLOOKUP(OFFSET('Survey Data'!$G$2,A511,0),Key!$G$2:$G$3,Key!$H$2:$H$3,"")</f>
        <v/>
      </c>
      <c r="I511">
        <f t="shared" ca="1" si="42"/>
        <v>0</v>
      </c>
      <c r="J511">
        <f t="shared" ca="1" si="43"/>
        <v>0</v>
      </c>
      <c r="K511">
        <f t="shared" ca="1" si="45"/>
        <v>1</v>
      </c>
      <c r="L511" t="b">
        <f t="shared" ca="1" si="46"/>
        <v>1</v>
      </c>
      <c r="M511" t="str">
        <f t="shared" ca="1" si="44"/>
        <v/>
      </c>
      <c r="N511" t="str">
        <f ca="1">IF(L511,"",VLOOKUP(I511,'P NH|Score'!$A$2:$G$8,2,FALSE))</f>
        <v/>
      </c>
      <c r="O511" t="str">
        <f ca="1">IF(L511,"",VLOOKUP(J511,'Survival Rates'!$A$4:$E$123,K511+4)*N511)</f>
        <v/>
      </c>
    </row>
    <row r="512" spans="1:15" x14ac:dyDescent="0.3">
      <c r="A512">
        <f t="shared" si="47"/>
        <v>510</v>
      </c>
      <c r="B512" s="4" t="str">
        <f ca="1">_xlfn.XLOOKUP(OFFSET('Survey Data'!$B$2,A512,0),Key!A$2:A$5,Key!B$2:B$5,"")</f>
        <v/>
      </c>
      <c r="C512" s="4" t="str">
        <f ca="1">_xlfn.XLOOKUP(OFFSET('Survey Data'!$C$2,A512,0),Key!$D$2:$D$4,Key!$E$2:$E$4,"")</f>
        <v/>
      </c>
      <c r="D512" s="4" t="str">
        <f ca="1">_xlfn.XLOOKUP(OFFSET('Survey Data'!$D$2,A512,0),Key!$D$2:$D$4,Key!$E$2:$E$4,"")</f>
        <v/>
      </c>
      <c r="E512" s="4" t="str">
        <f ca="1">_xlfn.XLOOKUP(OFFSET('Survey Data'!$E$2,A512,0),Key!$D$2:$D$4,Key!$E$2:$E$4,"")</f>
        <v/>
      </c>
      <c r="F512" s="4">
        <f ca="1">OFFSET('Survey Data'!$F$2,A512,0)</f>
        <v>0</v>
      </c>
      <c r="G512" s="4" t="str">
        <f ca="1">_xlfn.XLOOKUP(OFFSET('Survey Data'!$G$2,A512,0),Key!$G$2:$G$3,Key!$H$2:$H$3,"")</f>
        <v/>
      </c>
      <c r="I512">
        <f t="shared" ca="1" si="42"/>
        <v>0</v>
      </c>
      <c r="J512">
        <f t="shared" ca="1" si="43"/>
        <v>0</v>
      </c>
      <c r="K512">
        <f t="shared" ca="1" si="45"/>
        <v>1</v>
      </c>
      <c r="L512" t="b">
        <f t="shared" ca="1" si="46"/>
        <v>1</v>
      </c>
      <c r="M512" t="str">
        <f t="shared" ca="1" si="44"/>
        <v/>
      </c>
      <c r="N512" t="str">
        <f ca="1">IF(L512,"",VLOOKUP(I512,'P NH|Score'!$A$2:$G$8,2,FALSE))</f>
        <v/>
      </c>
      <c r="O512" t="str">
        <f ca="1">IF(L512,"",VLOOKUP(J512,'Survival Rates'!$A$4:$E$123,K512+4)*N512)</f>
        <v/>
      </c>
    </row>
    <row r="513" spans="1:15" x14ac:dyDescent="0.3">
      <c r="A513">
        <f t="shared" si="47"/>
        <v>511</v>
      </c>
      <c r="B513" s="4" t="str">
        <f ca="1">_xlfn.XLOOKUP(OFFSET('Survey Data'!$B$2,A513,0),Key!A$2:A$5,Key!B$2:B$5,"")</f>
        <v/>
      </c>
      <c r="C513" s="4" t="str">
        <f ca="1">_xlfn.XLOOKUP(OFFSET('Survey Data'!$C$2,A513,0),Key!$D$2:$D$4,Key!$E$2:$E$4,"")</f>
        <v/>
      </c>
      <c r="D513" s="4" t="str">
        <f ca="1">_xlfn.XLOOKUP(OFFSET('Survey Data'!$D$2,A513,0),Key!$D$2:$D$4,Key!$E$2:$E$4,"")</f>
        <v/>
      </c>
      <c r="E513" s="4" t="str">
        <f ca="1">_xlfn.XLOOKUP(OFFSET('Survey Data'!$E$2,A513,0),Key!$D$2:$D$4,Key!$E$2:$E$4,"")</f>
        <v/>
      </c>
      <c r="F513" s="4">
        <f ca="1">OFFSET('Survey Data'!$F$2,A513,0)</f>
        <v>0</v>
      </c>
      <c r="G513" s="4" t="str">
        <f ca="1">_xlfn.XLOOKUP(OFFSET('Survey Data'!$G$2,A513,0),Key!$G$2:$G$3,Key!$H$2:$H$3,"")</f>
        <v/>
      </c>
      <c r="I513">
        <f t="shared" ca="1" si="42"/>
        <v>0</v>
      </c>
      <c r="J513">
        <f t="shared" ca="1" si="43"/>
        <v>0</v>
      </c>
      <c r="K513">
        <f t="shared" ca="1" si="45"/>
        <v>1</v>
      </c>
      <c r="L513" t="b">
        <f t="shared" ca="1" si="46"/>
        <v>1</v>
      </c>
      <c r="M513" t="str">
        <f t="shared" ca="1" si="44"/>
        <v/>
      </c>
      <c r="N513" t="str">
        <f ca="1">IF(L513,"",VLOOKUP(I513,'P NH|Score'!$A$2:$G$8,2,FALSE))</f>
        <v/>
      </c>
      <c r="O513" t="str">
        <f ca="1">IF(L513,"",VLOOKUP(J513,'Survival Rates'!$A$4:$E$123,K513+4)*N513)</f>
        <v/>
      </c>
    </row>
    <row r="514" spans="1:15" x14ac:dyDescent="0.3">
      <c r="A514">
        <f t="shared" si="47"/>
        <v>512</v>
      </c>
      <c r="B514" s="4" t="str">
        <f ca="1">_xlfn.XLOOKUP(OFFSET('Survey Data'!$B$2,A514,0),Key!A$2:A$5,Key!B$2:B$5,"")</f>
        <v/>
      </c>
      <c r="C514" s="4" t="str">
        <f ca="1">_xlfn.XLOOKUP(OFFSET('Survey Data'!$C$2,A514,0),Key!$D$2:$D$4,Key!$E$2:$E$4,"")</f>
        <v/>
      </c>
      <c r="D514" s="4" t="str">
        <f ca="1">_xlfn.XLOOKUP(OFFSET('Survey Data'!$D$2,A514,0),Key!$D$2:$D$4,Key!$E$2:$E$4,"")</f>
        <v/>
      </c>
      <c r="E514" s="4" t="str">
        <f ca="1">_xlfn.XLOOKUP(OFFSET('Survey Data'!$E$2,A514,0),Key!$D$2:$D$4,Key!$E$2:$E$4,"")</f>
        <v/>
      </c>
      <c r="F514" s="4">
        <f ca="1">OFFSET('Survey Data'!$F$2,A514,0)</f>
        <v>0</v>
      </c>
      <c r="G514" s="4" t="str">
        <f ca="1">_xlfn.XLOOKUP(OFFSET('Survey Data'!$G$2,A514,0),Key!$G$2:$G$3,Key!$H$2:$H$3,"")</f>
        <v/>
      </c>
      <c r="I514">
        <f t="shared" ca="1" si="42"/>
        <v>0</v>
      </c>
      <c r="J514">
        <f t="shared" ca="1" si="43"/>
        <v>0</v>
      </c>
      <c r="K514">
        <f t="shared" ca="1" si="45"/>
        <v>1</v>
      </c>
      <c r="L514" t="b">
        <f t="shared" ca="1" si="46"/>
        <v>1</v>
      </c>
      <c r="M514" t="str">
        <f t="shared" ca="1" si="44"/>
        <v/>
      </c>
      <c r="N514" t="str">
        <f ca="1">IF(L514,"",VLOOKUP(I514,'P NH|Score'!$A$2:$G$8,2,FALSE))</f>
        <v/>
      </c>
      <c r="O514" t="str">
        <f ca="1">IF(L514,"",VLOOKUP(J514,'Survival Rates'!$A$4:$E$123,K514+4)*N514)</f>
        <v/>
      </c>
    </row>
    <row r="515" spans="1:15" x14ac:dyDescent="0.3">
      <c r="A515">
        <f t="shared" si="47"/>
        <v>513</v>
      </c>
      <c r="B515" s="4" t="str">
        <f ca="1">_xlfn.XLOOKUP(OFFSET('Survey Data'!$B$2,A515,0),Key!A$2:A$5,Key!B$2:B$5,"")</f>
        <v/>
      </c>
      <c r="C515" s="4" t="str">
        <f ca="1">_xlfn.XLOOKUP(OFFSET('Survey Data'!$C$2,A515,0),Key!$D$2:$D$4,Key!$E$2:$E$4,"")</f>
        <v/>
      </c>
      <c r="D515" s="4" t="str">
        <f ca="1">_xlfn.XLOOKUP(OFFSET('Survey Data'!$D$2,A515,0),Key!$D$2:$D$4,Key!$E$2:$E$4,"")</f>
        <v/>
      </c>
      <c r="E515" s="4" t="str">
        <f ca="1">_xlfn.XLOOKUP(OFFSET('Survey Data'!$E$2,A515,0),Key!$D$2:$D$4,Key!$E$2:$E$4,"")</f>
        <v/>
      </c>
      <c r="F515" s="4">
        <f ca="1">OFFSET('Survey Data'!$F$2,A515,0)</f>
        <v>0</v>
      </c>
      <c r="G515" s="4" t="str">
        <f ca="1">_xlfn.XLOOKUP(OFFSET('Survey Data'!$G$2,A515,0),Key!$G$2:$G$3,Key!$H$2:$H$3,"")</f>
        <v/>
      </c>
      <c r="I515">
        <f t="shared" ref="I515:I578" ca="1" si="48">SUM(C515:E515)</f>
        <v>0</v>
      </c>
      <c r="J515">
        <f t="shared" ref="J515:J578" ca="1" si="49">IF(OR(F515="",F515="."),0,F515)</f>
        <v>0</v>
      </c>
      <c r="K515">
        <f t="shared" ca="1" si="45"/>
        <v>1</v>
      </c>
      <c r="L515" t="b">
        <f t="shared" ca="1" si="46"/>
        <v>1</v>
      </c>
      <c r="M515" t="str">
        <f t="shared" ref="M515:M578" ca="1" si="50">IF(NOT(L515),IF(I515&gt;5,1,0),"")</f>
        <v/>
      </c>
      <c r="N515" t="str">
        <f ca="1">IF(L515,"",VLOOKUP(I515,'P NH|Score'!$A$2:$G$8,2,FALSE))</f>
        <v/>
      </c>
      <c r="O515" t="str">
        <f ca="1">IF(L515,"",VLOOKUP(J515,'Survival Rates'!$A$4:$E$123,K515+4)*N515)</f>
        <v/>
      </c>
    </row>
    <row r="516" spans="1:15" x14ac:dyDescent="0.3">
      <c r="A516">
        <f t="shared" si="47"/>
        <v>514</v>
      </c>
      <c r="B516" s="4" t="str">
        <f ca="1">_xlfn.XLOOKUP(OFFSET('Survey Data'!$B$2,A516,0),Key!A$2:A$5,Key!B$2:B$5,"")</f>
        <v/>
      </c>
      <c r="C516" s="4" t="str">
        <f ca="1">_xlfn.XLOOKUP(OFFSET('Survey Data'!$C$2,A516,0),Key!$D$2:$D$4,Key!$E$2:$E$4,"")</f>
        <v/>
      </c>
      <c r="D516" s="4" t="str">
        <f ca="1">_xlfn.XLOOKUP(OFFSET('Survey Data'!$D$2,A516,0),Key!$D$2:$D$4,Key!$E$2:$E$4,"")</f>
        <v/>
      </c>
      <c r="E516" s="4" t="str">
        <f ca="1">_xlfn.XLOOKUP(OFFSET('Survey Data'!$E$2,A516,0),Key!$D$2:$D$4,Key!$E$2:$E$4,"")</f>
        <v/>
      </c>
      <c r="F516" s="4">
        <f ca="1">OFFSET('Survey Data'!$F$2,A516,0)</f>
        <v>0</v>
      </c>
      <c r="G516" s="4" t="str">
        <f ca="1">_xlfn.XLOOKUP(OFFSET('Survey Data'!$G$2,A516,0),Key!$G$2:$G$3,Key!$H$2:$H$3,"")</f>
        <v/>
      </c>
      <c r="I516">
        <f t="shared" ca="1" si="48"/>
        <v>0</v>
      </c>
      <c r="J516">
        <f t="shared" ca="1" si="49"/>
        <v>0</v>
      </c>
      <c r="K516">
        <f t="shared" ref="K516:K579" ca="1" si="51">IF(G516="",1,G516)</f>
        <v>1</v>
      </c>
      <c r="L516" t="b">
        <f t="shared" ref="L516:L579" ca="1" si="52">OR(B516="",B516=".",I516&lt;3,I516&gt;9,J516&lt;51,J516&gt;117)</f>
        <v>1</v>
      </c>
      <c r="M516" t="str">
        <f t="shared" ca="1" si="50"/>
        <v/>
      </c>
      <c r="N516" t="str">
        <f ca="1">IF(L516,"",VLOOKUP(I516,'P NH|Score'!$A$2:$G$8,2,FALSE))</f>
        <v/>
      </c>
      <c r="O516" t="str">
        <f ca="1">IF(L516,"",VLOOKUP(J516,'Survival Rates'!$A$4:$E$123,K516+4)*N516)</f>
        <v/>
      </c>
    </row>
    <row r="517" spans="1:15" x14ac:dyDescent="0.3">
      <c r="A517">
        <f t="shared" ref="A517:A580" si="53">A516+1</f>
        <v>515</v>
      </c>
      <c r="B517" s="4" t="str">
        <f ca="1">_xlfn.XLOOKUP(OFFSET('Survey Data'!$B$2,A517,0),Key!A$2:A$5,Key!B$2:B$5,"")</f>
        <v/>
      </c>
      <c r="C517" s="4" t="str">
        <f ca="1">_xlfn.XLOOKUP(OFFSET('Survey Data'!$C$2,A517,0),Key!$D$2:$D$4,Key!$E$2:$E$4,"")</f>
        <v/>
      </c>
      <c r="D517" s="4" t="str">
        <f ca="1">_xlfn.XLOOKUP(OFFSET('Survey Data'!$D$2,A517,0),Key!$D$2:$D$4,Key!$E$2:$E$4,"")</f>
        <v/>
      </c>
      <c r="E517" s="4" t="str">
        <f ca="1">_xlfn.XLOOKUP(OFFSET('Survey Data'!$E$2,A517,0),Key!$D$2:$D$4,Key!$E$2:$E$4,"")</f>
        <v/>
      </c>
      <c r="F517" s="4">
        <f ca="1">OFFSET('Survey Data'!$F$2,A517,0)</f>
        <v>0</v>
      </c>
      <c r="G517" s="4" t="str">
        <f ca="1">_xlfn.XLOOKUP(OFFSET('Survey Data'!$G$2,A517,0),Key!$G$2:$G$3,Key!$H$2:$H$3,"")</f>
        <v/>
      </c>
      <c r="I517">
        <f t="shared" ca="1" si="48"/>
        <v>0</v>
      </c>
      <c r="J517">
        <f t="shared" ca="1" si="49"/>
        <v>0</v>
      </c>
      <c r="K517">
        <f t="shared" ca="1" si="51"/>
        <v>1</v>
      </c>
      <c r="L517" t="b">
        <f t="shared" ca="1" si="52"/>
        <v>1</v>
      </c>
      <c r="M517" t="str">
        <f t="shared" ca="1" si="50"/>
        <v/>
      </c>
      <c r="N517" t="str">
        <f ca="1">IF(L517,"",VLOOKUP(I517,'P NH|Score'!$A$2:$G$8,2,FALSE))</f>
        <v/>
      </c>
      <c r="O517" t="str">
        <f ca="1">IF(L517,"",VLOOKUP(J517,'Survival Rates'!$A$4:$E$123,K517+4)*N517)</f>
        <v/>
      </c>
    </row>
    <row r="518" spans="1:15" x14ac:dyDescent="0.3">
      <c r="A518">
        <f t="shared" si="53"/>
        <v>516</v>
      </c>
      <c r="B518" s="4" t="str">
        <f ca="1">_xlfn.XLOOKUP(OFFSET('Survey Data'!$B$2,A518,0),Key!A$2:A$5,Key!B$2:B$5,"")</f>
        <v/>
      </c>
      <c r="C518" s="4" t="str">
        <f ca="1">_xlfn.XLOOKUP(OFFSET('Survey Data'!$C$2,A518,0),Key!$D$2:$D$4,Key!$E$2:$E$4,"")</f>
        <v/>
      </c>
      <c r="D518" s="4" t="str">
        <f ca="1">_xlfn.XLOOKUP(OFFSET('Survey Data'!$D$2,A518,0),Key!$D$2:$D$4,Key!$E$2:$E$4,"")</f>
        <v/>
      </c>
      <c r="E518" s="4" t="str">
        <f ca="1">_xlfn.XLOOKUP(OFFSET('Survey Data'!$E$2,A518,0),Key!$D$2:$D$4,Key!$E$2:$E$4,"")</f>
        <v/>
      </c>
      <c r="F518" s="4">
        <f ca="1">OFFSET('Survey Data'!$F$2,A518,0)</f>
        <v>0</v>
      </c>
      <c r="G518" s="4" t="str">
        <f ca="1">_xlfn.XLOOKUP(OFFSET('Survey Data'!$G$2,A518,0),Key!$G$2:$G$3,Key!$H$2:$H$3,"")</f>
        <v/>
      </c>
      <c r="I518">
        <f t="shared" ca="1" si="48"/>
        <v>0</v>
      </c>
      <c r="J518">
        <f t="shared" ca="1" si="49"/>
        <v>0</v>
      </c>
      <c r="K518">
        <f t="shared" ca="1" si="51"/>
        <v>1</v>
      </c>
      <c r="L518" t="b">
        <f t="shared" ca="1" si="52"/>
        <v>1</v>
      </c>
      <c r="M518" t="str">
        <f t="shared" ca="1" si="50"/>
        <v/>
      </c>
      <c r="N518" t="str">
        <f ca="1">IF(L518,"",VLOOKUP(I518,'P NH|Score'!$A$2:$G$8,2,FALSE))</f>
        <v/>
      </c>
      <c r="O518" t="str">
        <f ca="1">IF(L518,"",VLOOKUP(J518,'Survival Rates'!$A$4:$E$123,K518+4)*N518)</f>
        <v/>
      </c>
    </row>
    <row r="519" spans="1:15" x14ac:dyDescent="0.3">
      <c r="A519">
        <f t="shared" si="53"/>
        <v>517</v>
      </c>
      <c r="B519" s="4" t="str">
        <f ca="1">_xlfn.XLOOKUP(OFFSET('Survey Data'!$B$2,A519,0),Key!A$2:A$5,Key!B$2:B$5,"")</f>
        <v/>
      </c>
      <c r="C519" s="4" t="str">
        <f ca="1">_xlfn.XLOOKUP(OFFSET('Survey Data'!$C$2,A519,0),Key!$D$2:$D$4,Key!$E$2:$E$4,"")</f>
        <v/>
      </c>
      <c r="D519" s="4" t="str">
        <f ca="1">_xlfn.XLOOKUP(OFFSET('Survey Data'!$D$2,A519,0),Key!$D$2:$D$4,Key!$E$2:$E$4,"")</f>
        <v/>
      </c>
      <c r="E519" s="4" t="str">
        <f ca="1">_xlfn.XLOOKUP(OFFSET('Survey Data'!$E$2,A519,0),Key!$D$2:$D$4,Key!$E$2:$E$4,"")</f>
        <v/>
      </c>
      <c r="F519" s="4">
        <f ca="1">OFFSET('Survey Data'!$F$2,A519,0)</f>
        <v>0</v>
      </c>
      <c r="G519" s="4" t="str">
        <f ca="1">_xlfn.XLOOKUP(OFFSET('Survey Data'!$G$2,A519,0),Key!$G$2:$G$3,Key!$H$2:$H$3,"")</f>
        <v/>
      </c>
      <c r="I519">
        <f t="shared" ca="1" si="48"/>
        <v>0</v>
      </c>
      <c r="J519">
        <f t="shared" ca="1" si="49"/>
        <v>0</v>
      </c>
      <c r="K519">
        <f t="shared" ca="1" si="51"/>
        <v>1</v>
      </c>
      <c r="L519" t="b">
        <f t="shared" ca="1" si="52"/>
        <v>1</v>
      </c>
      <c r="M519" t="str">
        <f t="shared" ca="1" si="50"/>
        <v/>
      </c>
      <c r="N519" t="str">
        <f ca="1">IF(L519,"",VLOOKUP(I519,'P NH|Score'!$A$2:$G$8,2,FALSE))</f>
        <v/>
      </c>
      <c r="O519" t="str">
        <f ca="1">IF(L519,"",VLOOKUP(J519,'Survival Rates'!$A$4:$E$123,K519+4)*N519)</f>
        <v/>
      </c>
    </row>
    <row r="520" spans="1:15" x14ac:dyDescent="0.3">
      <c r="A520">
        <f t="shared" si="53"/>
        <v>518</v>
      </c>
      <c r="B520" s="4" t="str">
        <f ca="1">_xlfn.XLOOKUP(OFFSET('Survey Data'!$B$2,A520,0),Key!A$2:A$5,Key!B$2:B$5,"")</f>
        <v/>
      </c>
      <c r="C520" s="4" t="str">
        <f ca="1">_xlfn.XLOOKUP(OFFSET('Survey Data'!$C$2,A520,0),Key!$D$2:$D$4,Key!$E$2:$E$4,"")</f>
        <v/>
      </c>
      <c r="D520" s="4" t="str">
        <f ca="1">_xlfn.XLOOKUP(OFFSET('Survey Data'!$D$2,A520,0),Key!$D$2:$D$4,Key!$E$2:$E$4,"")</f>
        <v/>
      </c>
      <c r="E520" s="4" t="str">
        <f ca="1">_xlfn.XLOOKUP(OFFSET('Survey Data'!$E$2,A520,0),Key!$D$2:$D$4,Key!$E$2:$E$4,"")</f>
        <v/>
      </c>
      <c r="F520" s="4">
        <f ca="1">OFFSET('Survey Data'!$F$2,A520,0)</f>
        <v>0</v>
      </c>
      <c r="G520" s="4" t="str">
        <f ca="1">_xlfn.XLOOKUP(OFFSET('Survey Data'!$G$2,A520,0),Key!$G$2:$G$3,Key!$H$2:$H$3,"")</f>
        <v/>
      </c>
      <c r="I520">
        <f t="shared" ca="1" si="48"/>
        <v>0</v>
      </c>
      <c r="J520">
        <f t="shared" ca="1" si="49"/>
        <v>0</v>
      </c>
      <c r="K520">
        <f t="shared" ca="1" si="51"/>
        <v>1</v>
      </c>
      <c r="L520" t="b">
        <f t="shared" ca="1" si="52"/>
        <v>1</v>
      </c>
      <c r="M520" t="str">
        <f t="shared" ca="1" si="50"/>
        <v/>
      </c>
      <c r="N520" t="str">
        <f ca="1">IF(L520,"",VLOOKUP(I520,'P NH|Score'!$A$2:$G$8,2,FALSE))</f>
        <v/>
      </c>
      <c r="O520" t="str">
        <f ca="1">IF(L520,"",VLOOKUP(J520,'Survival Rates'!$A$4:$E$123,K520+4)*N520)</f>
        <v/>
      </c>
    </row>
    <row r="521" spans="1:15" x14ac:dyDescent="0.3">
      <c r="A521">
        <f t="shared" si="53"/>
        <v>519</v>
      </c>
      <c r="B521" s="4" t="str">
        <f ca="1">_xlfn.XLOOKUP(OFFSET('Survey Data'!$B$2,A521,0),Key!A$2:A$5,Key!B$2:B$5,"")</f>
        <v/>
      </c>
      <c r="C521" s="4" t="str">
        <f ca="1">_xlfn.XLOOKUP(OFFSET('Survey Data'!$C$2,A521,0),Key!$D$2:$D$4,Key!$E$2:$E$4,"")</f>
        <v/>
      </c>
      <c r="D521" s="4" t="str">
        <f ca="1">_xlfn.XLOOKUP(OFFSET('Survey Data'!$D$2,A521,0),Key!$D$2:$D$4,Key!$E$2:$E$4,"")</f>
        <v/>
      </c>
      <c r="E521" s="4" t="str">
        <f ca="1">_xlfn.XLOOKUP(OFFSET('Survey Data'!$E$2,A521,0),Key!$D$2:$D$4,Key!$E$2:$E$4,"")</f>
        <v/>
      </c>
      <c r="F521" s="4">
        <f ca="1">OFFSET('Survey Data'!$F$2,A521,0)</f>
        <v>0</v>
      </c>
      <c r="G521" s="4" t="str">
        <f ca="1">_xlfn.XLOOKUP(OFFSET('Survey Data'!$G$2,A521,0),Key!$G$2:$G$3,Key!$H$2:$H$3,"")</f>
        <v/>
      </c>
      <c r="I521">
        <f t="shared" ca="1" si="48"/>
        <v>0</v>
      </c>
      <c r="J521">
        <f t="shared" ca="1" si="49"/>
        <v>0</v>
      </c>
      <c r="K521">
        <f t="shared" ca="1" si="51"/>
        <v>1</v>
      </c>
      <c r="L521" t="b">
        <f t="shared" ca="1" si="52"/>
        <v>1</v>
      </c>
      <c r="M521" t="str">
        <f t="shared" ca="1" si="50"/>
        <v/>
      </c>
      <c r="N521" t="str">
        <f ca="1">IF(L521,"",VLOOKUP(I521,'P NH|Score'!$A$2:$G$8,2,FALSE))</f>
        <v/>
      </c>
      <c r="O521" t="str">
        <f ca="1">IF(L521,"",VLOOKUP(J521,'Survival Rates'!$A$4:$E$123,K521+4)*N521)</f>
        <v/>
      </c>
    </row>
    <row r="522" spans="1:15" x14ac:dyDescent="0.3">
      <c r="A522">
        <f t="shared" si="53"/>
        <v>520</v>
      </c>
      <c r="B522" s="4" t="str">
        <f ca="1">_xlfn.XLOOKUP(OFFSET('Survey Data'!$B$2,A522,0),Key!A$2:A$5,Key!B$2:B$5,"")</f>
        <v/>
      </c>
      <c r="C522" s="4" t="str">
        <f ca="1">_xlfn.XLOOKUP(OFFSET('Survey Data'!$C$2,A522,0),Key!$D$2:$D$4,Key!$E$2:$E$4,"")</f>
        <v/>
      </c>
      <c r="D522" s="4" t="str">
        <f ca="1">_xlfn.XLOOKUP(OFFSET('Survey Data'!$D$2,A522,0),Key!$D$2:$D$4,Key!$E$2:$E$4,"")</f>
        <v/>
      </c>
      <c r="E522" s="4" t="str">
        <f ca="1">_xlfn.XLOOKUP(OFFSET('Survey Data'!$E$2,A522,0),Key!$D$2:$D$4,Key!$E$2:$E$4,"")</f>
        <v/>
      </c>
      <c r="F522" s="4">
        <f ca="1">OFFSET('Survey Data'!$F$2,A522,0)</f>
        <v>0</v>
      </c>
      <c r="G522" s="4" t="str">
        <f ca="1">_xlfn.XLOOKUP(OFFSET('Survey Data'!$G$2,A522,0),Key!$G$2:$G$3,Key!$H$2:$H$3,"")</f>
        <v/>
      </c>
      <c r="I522">
        <f t="shared" ca="1" si="48"/>
        <v>0</v>
      </c>
      <c r="J522">
        <f t="shared" ca="1" si="49"/>
        <v>0</v>
      </c>
      <c r="K522">
        <f t="shared" ca="1" si="51"/>
        <v>1</v>
      </c>
      <c r="L522" t="b">
        <f t="shared" ca="1" si="52"/>
        <v>1</v>
      </c>
      <c r="M522" t="str">
        <f t="shared" ca="1" si="50"/>
        <v/>
      </c>
      <c r="N522" t="str">
        <f ca="1">IF(L522,"",VLOOKUP(I522,'P NH|Score'!$A$2:$G$8,2,FALSE))</f>
        <v/>
      </c>
      <c r="O522" t="str">
        <f ca="1">IF(L522,"",VLOOKUP(J522,'Survival Rates'!$A$4:$E$123,K522+4)*N522)</f>
        <v/>
      </c>
    </row>
    <row r="523" spans="1:15" x14ac:dyDescent="0.3">
      <c r="A523">
        <f t="shared" si="53"/>
        <v>521</v>
      </c>
      <c r="B523" s="4" t="str">
        <f ca="1">_xlfn.XLOOKUP(OFFSET('Survey Data'!$B$2,A523,0),Key!A$2:A$5,Key!B$2:B$5,"")</f>
        <v/>
      </c>
      <c r="C523" s="4" t="str">
        <f ca="1">_xlfn.XLOOKUP(OFFSET('Survey Data'!$C$2,A523,0),Key!$D$2:$D$4,Key!$E$2:$E$4,"")</f>
        <v/>
      </c>
      <c r="D523" s="4" t="str">
        <f ca="1">_xlfn.XLOOKUP(OFFSET('Survey Data'!$D$2,A523,0),Key!$D$2:$D$4,Key!$E$2:$E$4,"")</f>
        <v/>
      </c>
      <c r="E523" s="4" t="str">
        <f ca="1">_xlfn.XLOOKUP(OFFSET('Survey Data'!$E$2,A523,0),Key!$D$2:$D$4,Key!$E$2:$E$4,"")</f>
        <v/>
      </c>
      <c r="F523" s="4">
        <f ca="1">OFFSET('Survey Data'!$F$2,A523,0)</f>
        <v>0</v>
      </c>
      <c r="G523" s="4" t="str">
        <f ca="1">_xlfn.XLOOKUP(OFFSET('Survey Data'!$G$2,A523,0),Key!$G$2:$G$3,Key!$H$2:$H$3,"")</f>
        <v/>
      </c>
      <c r="I523">
        <f t="shared" ca="1" si="48"/>
        <v>0</v>
      </c>
      <c r="J523">
        <f t="shared" ca="1" si="49"/>
        <v>0</v>
      </c>
      <c r="K523">
        <f t="shared" ca="1" si="51"/>
        <v>1</v>
      </c>
      <c r="L523" t="b">
        <f t="shared" ca="1" si="52"/>
        <v>1</v>
      </c>
      <c r="M523" t="str">
        <f t="shared" ca="1" si="50"/>
        <v/>
      </c>
      <c r="N523" t="str">
        <f ca="1">IF(L523,"",VLOOKUP(I523,'P NH|Score'!$A$2:$G$8,2,FALSE))</f>
        <v/>
      </c>
      <c r="O523" t="str">
        <f ca="1">IF(L523,"",VLOOKUP(J523,'Survival Rates'!$A$4:$E$123,K523+4)*N523)</f>
        <v/>
      </c>
    </row>
    <row r="524" spans="1:15" x14ac:dyDescent="0.3">
      <c r="A524">
        <f t="shared" si="53"/>
        <v>522</v>
      </c>
      <c r="B524" s="4" t="str">
        <f ca="1">_xlfn.XLOOKUP(OFFSET('Survey Data'!$B$2,A524,0),Key!A$2:A$5,Key!B$2:B$5,"")</f>
        <v/>
      </c>
      <c r="C524" s="4" t="str">
        <f ca="1">_xlfn.XLOOKUP(OFFSET('Survey Data'!$C$2,A524,0),Key!$D$2:$D$4,Key!$E$2:$E$4,"")</f>
        <v/>
      </c>
      <c r="D524" s="4" t="str">
        <f ca="1">_xlfn.XLOOKUP(OFFSET('Survey Data'!$D$2,A524,0),Key!$D$2:$D$4,Key!$E$2:$E$4,"")</f>
        <v/>
      </c>
      <c r="E524" s="4" t="str">
        <f ca="1">_xlfn.XLOOKUP(OFFSET('Survey Data'!$E$2,A524,0),Key!$D$2:$D$4,Key!$E$2:$E$4,"")</f>
        <v/>
      </c>
      <c r="F524" s="4">
        <f ca="1">OFFSET('Survey Data'!$F$2,A524,0)</f>
        <v>0</v>
      </c>
      <c r="G524" s="4" t="str">
        <f ca="1">_xlfn.XLOOKUP(OFFSET('Survey Data'!$G$2,A524,0),Key!$G$2:$G$3,Key!$H$2:$H$3,"")</f>
        <v/>
      </c>
      <c r="I524">
        <f t="shared" ca="1" si="48"/>
        <v>0</v>
      </c>
      <c r="J524">
        <f t="shared" ca="1" si="49"/>
        <v>0</v>
      </c>
      <c r="K524">
        <f t="shared" ca="1" si="51"/>
        <v>1</v>
      </c>
      <c r="L524" t="b">
        <f t="shared" ca="1" si="52"/>
        <v>1</v>
      </c>
      <c r="M524" t="str">
        <f t="shared" ca="1" si="50"/>
        <v/>
      </c>
      <c r="N524" t="str">
        <f ca="1">IF(L524,"",VLOOKUP(I524,'P NH|Score'!$A$2:$G$8,2,FALSE))</f>
        <v/>
      </c>
      <c r="O524" t="str">
        <f ca="1">IF(L524,"",VLOOKUP(J524,'Survival Rates'!$A$4:$E$123,K524+4)*N524)</f>
        <v/>
      </c>
    </row>
    <row r="525" spans="1:15" x14ac:dyDescent="0.3">
      <c r="A525">
        <f t="shared" si="53"/>
        <v>523</v>
      </c>
      <c r="B525" s="4" t="str">
        <f ca="1">_xlfn.XLOOKUP(OFFSET('Survey Data'!$B$2,A525,0),Key!A$2:A$5,Key!B$2:B$5,"")</f>
        <v/>
      </c>
      <c r="C525" s="4" t="str">
        <f ca="1">_xlfn.XLOOKUP(OFFSET('Survey Data'!$C$2,A525,0),Key!$D$2:$D$4,Key!$E$2:$E$4,"")</f>
        <v/>
      </c>
      <c r="D525" s="4" t="str">
        <f ca="1">_xlfn.XLOOKUP(OFFSET('Survey Data'!$D$2,A525,0),Key!$D$2:$D$4,Key!$E$2:$E$4,"")</f>
        <v/>
      </c>
      <c r="E525" s="4" t="str">
        <f ca="1">_xlfn.XLOOKUP(OFFSET('Survey Data'!$E$2,A525,0),Key!$D$2:$D$4,Key!$E$2:$E$4,"")</f>
        <v/>
      </c>
      <c r="F525" s="4">
        <f ca="1">OFFSET('Survey Data'!$F$2,A525,0)</f>
        <v>0</v>
      </c>
      <c r="G525" s="4" t="str">
        <f ca="1">_xlfn.XLOOKUP(OFFSET('Survey Data'!$G$2,A525,0),Key!$G$2:$G$3,Key!$H$2:$H$3,"")</f>
        <v/>
      </c>
      <c r="I525">
        <f t="shared" ca="1" si="48"/>
        <v>0</v>
      </c>
      <c r="J525">
        <f t="shared" ca="1" si="49"/>
        <v>0</v>
      </c>
      <c r="K525">
        <f t="shared" ca="1" si="51"/>
        <v>1</v>
      </c>
      <c r="L525" t="b">
        <f t="shared" ca="1" si="52"/>
        <v>1</v>
      </c>
      <c r="M525" t="str">
        <f t="shared" ca="1" si="50"/>
        <v/>
      </c>
      <c r="N525" t="str">
        <f ca="1">IF(L525,"",VLOOKUP(I525,'P NH|Score'!$A$2:$G$8,2,FALSE))</f>
        <v/>
      </c>
      <c r="O525" t="str">
        <f ca="1">IF(L525,"",VLOOKUP(J525,'Survival Rates'!$A$4:$E$123,K525+4)*N525)</f>
        <v/>
      </c>
    </row>
    <row r="526" spans="1:15" x14ac:dyDescent="0.3">
      <c r="A526">
        <f t="shared" si="53"/>
        <v>524</v>
      </c>
      <c r="B526" s="4" t="str">
        <f ca="1">_xlfn.XLOOKUP(OFFSET('Survey Data'!$B$2,A526,0),Key!A$2:A$5,Key!B$2:B$5,"")</f>
        <v/>
      </c>
      <c r="C526" s="4" t="str">
        <f ca="1">_xlfn.XLOOKUP(OFFSET('Survey Data'!$C$2,A526,0),Key!$D$2:$D$4,Key!$E$2:$E$4,"")</f>
        <v/>
      </c>
      <c r="D526" s="4" t="str">
        <f ca="1">_xlfn.XLOOKUP(OFFSET('Survey Data'!$D$2,A526,0),Key!$D$2:$D$4,Key!$E$2:$E$4,"")</f>
        <v/>
      </c>
      <c r="E526" s="4" t="str">
        <f ca="1">_xlfn.XLOOKUP(OFFSET('Survey Data'!$E$2,A526,0),Key!$D$2:$D$4,Key!$E$2:$E$4,"")</f>
        <v/>
      </c>
      <c r="F526" s="4">
        <f ca="1">OFFSET('Survey Data'!$F$2,A526,0)</f>
        <v>0</v>
      </c>
      <c r="G526" s="4" t="str">
        <f ca="1">_xlfn.XLOOKUP(OFFSET('Survey Data'!$G$2,A526,0),Key!$G$2:$G$3,Key!$H$2:$H$3,"")</f>
        <v/>
      </c>
      <c r="I526">
        <f t="shared" ca="1" si="48"/>
        <v>0</v>
      </c>
      <c r="J526">
        <f t="shared" ca="1" si="49"/>
        <v>0</v>
      </c>
      <c r="K526">
        <f t="shared" ca="1" si="51"/>
        <v>1</v>
      </c>
      <c r="L526" t="b">
        <f t="shared" ca="1" si="52"/>
        <v>1</v>
      </c>
      <c r="M526" t="str">
        <f t="shared" ca="1" si="50"/>
        <v/>
      </c>
      <c r="N526" t="str">
        <f ca="1">IF(L526,"",VLOOKUP(I526,'P NH|Score'!$A$2:$G$8,2,FALSE))</f>
        <v/>
      </c>
      <c r="O526" t="str">
        <f ca="1">IF(L526,"",VLOOKUP(J526,'Survival Rates'!$A$4:$E$123,K526+4)*N526)</f>
        <v/>
      </c>
    </row>
    <row r="527" spans="1:15" x14ac:dyDescent="0.3">
      <c r="A527">
        <f t="shared" si="53"/>
        <v>525</v>
      </c>
      <c r="B527" s="4" t="str">
        <f ca="1">_xlfn.XLOOKUP(OFFSET('Survey Data'!$B$2,A527,0),Key!A$2:A$5,Key!B$2:B$5,"")</f>
        <v/>
      </c>
      <c r="C527" s="4" t="str">
        <f ca="1">_xlfn.XLOOKUP(OFFSET('Survey Data'!$C$2,A527,0),Key!$D$2:$D$4,Key!$E$2:$E$4,"")</f>
        <v/>
      </c>
      <c r="D527" s="4" t="str">
        <f ca="1">_xlfn.XLOOKUP(OFFSET('Survey Data'!$D$2,A527,0),Key!$D$2:$D$4,Key!$E$2:$E$4,"")</f>
        <v/>
      </c>
      <c r="E527" s="4" t="str">
        <f ca="1">_xlfn.XLOOKUP(OFFSET('Survey Data'!$E$2,A527,0),Key!$D$2:$D$4,Key!$E$2:$E$4,"")</f>
        <v/>
      </c>
      <c r="F527" s="4">
        <f ca="1">OFFSET('Survey Data'!$F$2,A527,0)</f>
        <v>0</v>
      </c>
      <c r="G527" s="4" t="str">
        <f ca="1">_xlfn.XLOOKUP(OFFSET('Survey Data'!$G$2,A527,0),Key!$G$2:$G$3,Key!$H$2:$H$3,"")</f>
        <v/>
      </c>
      <c r="I527">
        <f t="shared" ca="1" si="48"/>
        <v>0</v>
      </c>
      <c r="J527">
        <f t="shared" ca="1" si="49"/>
        <v>0</v>
      </c>
      <c r="K527">
        <f t="shared" ca="1" si="51"/>
        <v>1</v>
      </c>
      <c r="L527" t="b">
        <f t="shared" ca="1" si="52"/>
        <v>1</v>
      </c>
      <c r="M527" t="str">
        <f t="shared" ca="1" si="50"/>
        <v/>
      </c>
      <c r="N527" t="str">
        <f ca="1">IF(L527,"",VLOOKUP(I527,'P NH|Score'!$A$2:$G$8,2,FALSE))</f>
        <v/>
      </c>
      <c r="O527" t="str">
        <f ca="1">IF(L527,"",VLOOKUP(J527,'Survival Rates'!$A$4:$E$123,K527+4)*N527)</f>
        <v/>
      </c>
    </row>
    <row r="528" spans="1:15" x14ac:dyDescent="0.3">
      <c r="A528">
        <f t="shared" si="53"/>
        <v>526</v>
      </c>
      <c r="B528" s="4" t="str">
        <f ca="1">_xlfn.XLOOKUP(OFFSET('Survey Data'!$B$2,A528,0),Key!A$2:A$5,Key!B$2:B$5,"")</f>
        <v/>
      </c>
      <c r="C528" s="4" t="str">
        <f ca="1">_xlfn.XLOOKUP(OFFSET('Survey Data'!$C$2,A528,0),Key!$D$2:$D$4,Key!$E$2:$E$4,"")</f>
        <v/>
      </c>
      <c r="D528" s="4" t="str">
        <f ca="1">_xlfn.XLOOKUP(OFFSET('Survey Data'!$D$2,A528,0),Key!$D$2:$D$4,Key!$E$2:$E$4,"")</f>
        <v/>
      </c>
      <c r="E528" s="4" t="str">
        <f ca="1">_xlfn.XLOOKUP(OFFSET('Survey Data'!$E$2,A528,0),Key!$D$2:$D$4,Key!$E$2:$E$4,"")</f>
        <v/>
      </c>
      <c r="F528" s="4">
        <f ca="1">OFFSET('Survey Data'!$F$2,A528,0)</f>
        <v>0</v>
      </c>
      <c r="G528" s="4" t="str">
        <f ca="1">_xlfn.XLOOKUP(OFFSET('Survey Data'!$G$2,A528,0),Key!$G$2:$G$3,Key!$H$2:$H$3,"")</f>
        <v/>
      </c>
      <c r="I528">
        <f t="shared" ca="1" si="48"/>
        <v>0</v>
      </c>
      <c r="J528">
        <f t="shared" ca="1" si="49"/>
        <v>0</v>
      </c>
      <c r="K528">
        <f t="shared" ca="1" si="51"/>
        <v>1</v>
      </c>
      <c r="L528" t="b">
        <f t="shared" ca="1" si="52"/>
        <v>1</v>
      </c>
      <c r="M528" t="str">
        <f t="shared" ca="1" si="50"/>
        <v/>
      </c>
      <c r="N528" t="str">
        <f ca="1">IF(L528,"",VLOOKUP(I528,'P NH|Score'!$A$2:$G$8,2,FALSE))</f>
        <v/>
      </c>
      <c r="O528" t="str">
        <f ca="1">IF(L528,"",VLOOKUP(J528,'Survival Rates'!$A$4:$E$123,K528+4)*N528)</f>
        <v/>
      </c>
    </row>
    <row r="529" spans="1:15" x14ac:dyDescent="0.3">
      <c r="A529">
        <f t="shared" si="53"/>
        <v>527</v>
      </c>
      <c r="B529" s="4" t="str">
        <f ca="1">_xlfn.XLOOKUP(OFFSET('Survey Data'!$B$2,A529,0),Key!A$2:A$5,Key!B$2:B$5,"")</f>
        <v/>
      </c>
      <c r="C529" s="4" t="str">
        <f ca="1">_xlfn.XLOOKUP(OFFSET('Survey Data'!$C$2,A529,0),Key!$D$2:$D$4,Key!$E$2:$E$4,"")</f>
        <v/>
      </c>
      <c r="D529" s="4" t="str">
        <f ca="1">_xlfn.XLOOKUP(OFFSET('Survey Data'!$D$2,A529,0),Key!$D$2:$D$4,Key!$E$2:$E$4,"")</f>
        <v/>
      </c>
      <c r="E529" s="4" t="str">
        <f ca="1">_xlfn.XLOOKUP(OFFSET('Survey Data'!$E$2,A529,0),Key!$D$2:$D$4,Key!$E$2:$E$4,"")</f>
        <v/>
      </c>
      <c r="F529" s="4">
        <f ca="1">OFFSET('Survey Data'!$F$2,A529,0)</f>
        <v>0</v>
      </c>
      <c r="G529" s="4" t="str">
        <f ca="1">_xlfn.XLOOKUP(OFFSET('Survey Data'!$G$2,A529,0),Key!$G$2:$G$3,Key!$H$2:$H$3,"")</f>
        <v/>
      </c>
      <c r="I529">
        <f t="shared" ca="1" si="48"/>
        <v>0</v>
      </c>
      <c r="J529">
        <f t="shared" ca="1" si="49"/>
        <v>0</v>
      </c>
      <c r="K529">
        <f t="shared" ca="1" si="51"/>
        <v>1</v>
      </c>
      <c r="L529" t="b">
        <f t="shared" ca="1" si="52"/>
        <v>1</v>
      </c>
      <c r="M529" t="str">
        <f t="shared" ca="1" si="50"/>
        <v/>
      </c>
      <c r="N529" t="str">
        <f ca="1">IF(L529,"",VLOOKUP(I529,'P NH|Score'!$A$2:$G$8,2,FALSE))</f>
        <v/>
      </c>
      <c r="O529" t="str">
        <f ca="1">IF(L529,"",VLOOKUP(J529,'Survival Rates'!$A$4:$E$123,K529+4)*N529)</f>
        <v/>
      </c>
    </row>
    <row r="530" spans="1:15" x14ac:dyDescent="0.3">
      <c r="A530">
        <f t="shared" si="53"/>
        <v>528</v>
      </c>
      <c r="B530" s="4" t="str">
        <f ca="1">_xlfn.XLOOKUP(OFFSET('Survey Data'!$B$2,A530,0),Key!A$2:A$5,Key!B$2:B$5,"")</f>
        <v/>
      </c>
      <c r="C530" s="4" t="str">
        <f ca="1">_xlfn.XLOOKUP(OFFSET('Survey Data'!$C$2,A530,0),Key!$D$2:$D$4,Key!$E$2:$E$4,"")</f>
        <v/>
      </c>
      <c r="D530" s="4" t="str">
        <f ca="1">_xlfn.XLOOKUP(OFFSET('Survey Data'!$D$2,A530,0),Key!$D$2:$D$4,Key!$E$2:$E$4,"")</f>
        <v/>
      </c>
      <c r="E530" s="4" t="str">
        <f ca="1">_xlfn.XLOOKUP(OFFSET('Survey Data'!$E$2,A530,0),Key!$D$2:$D$4,Key!$E$2:$E$4,"")</f>
        <v/>
      </c>
      <c r="F530" s="4">
        <f ca="1">OFFSET('Survey Data'!$F$2,A530,0)</f>
        <v>0</v>
      </c>
      <c r="G530" s="4" t="str">
        <f ca="1">_xlfn.XLOOKUP(OFFSET('Survey Data'!$G$2,A530,0),Key!$G$2:$G$3,Key!$H$2:$H$3,"")</f>
        <v/>
      </c>
      <c r="I530">
        <f t="shared" ca="1" si="48"/>
        <v>0</v>
      </c>
      <c r="J530">
        <f t="shared" ca="1" si="49"/>
        <v>0</v>
      </c>
      <c r="K530">
        <f t="shared" ca="1" si="51"/>
        <v>1</v>
      </c>
      <c r="L530" t="b">
        <f t="shared" ca="1" si="52"/>
        <v>1</v>
      </c>
      <c r="M530" t="str">
        <f t="shared" ca="1" si="50"/>
        <v/>
      </c>
      <c r="N530" t="str">
        <f ca="1">IF(L530,"",VLOOKUP(I530,'P NH|Score'!$A$2:$G$8,2,FALSE))</f>
        <v/>
      </c>
      <c r="O530" t="str">
        <f ca="1">IF(L530,"",VLOOKUP(J530,'Survival Rates'!$A$4:$E$123,K530+4)*N530)</f>
        <v/>
      </c>
    </row>
    <row r="531" spans="1:15" x14ac:dyDescent="0.3">
      <c r="A531">
        <f t="shared" si="53"/>
        <v>529</v>
      </c>
      <c r="B531" s="4" t="str">
        <f ca="1">_xlfn.XLOOKUP(OFFSET('Survey Data'!$B$2,A531,0),Key!A$2:A$5,Key!B$2:B$5,"")</f>
        <v/>
      </c>
      <c r="C531" s="4" t="str">
        <f ca="1">_xlfn.XLOOKUP(OFFSET('Survey Data'!$C$2,A531,0),Key!$D$2:$D$4,Key!$E$2:$E$4,"")</f>
        <v/>
      </c>
      <c r="D531" s="4" t="str">
        <f ca="1">_xlfn.XLOOKUP(OFFSET('Survey Data'!$D$2,A531,0),Key!$D$2:$D$4,Key!$E$2:$E$4,"")</f>
        <v/>
      </c>
      <c r="E531" s="4" t="str">
        <f ca="1">_xlfn.XLOOKUP(OFFSET('Survey Data'!$E$2,A531,0),Key!$D$2:$D$4,Key!$E$2:$E$4,"")</f>
        <v/>
      </c>
      <c r="F531" s="4">
        <f ca="1">OFFSET('Survey Data'!$F$2,A531,0)</f>
        <v>0</v>
      </c>
      <c r="G531" s="4" t="str">
        <f ca="1">_xlfn.XLOOKUP(OFFSET('Survey Data'!$G$2,A531,0),Key!$G$2:$G$3,Key!$H$2:$H$3,"")</f>
        <v/>
      </c>
      <c r="I531">
        <f t="shared" ca="1" si="48"/>
        <v>0</v>
      </c>
      <c r="J531">
        <f t="shared" ca="1" si="49"/>
        <v>0</v>
      </c>
      <c r="K531">
        <f t="shared" ca="1" si="51"/>
        <v>1</v>
      </c>
      <c r="L531" t="b">
        <f t="shared" ca="1" si="52"/>
        <v>1</v>
      </c>
      <c r="M531" t="str">
        <f t="shared" ca="1" si="50"/>
        <v/>
      </c>
      <c r="N531" t="str">
        <f ca="1">IF(L531,"",VLOOKUP(I531,'P NH|Score'!$A$2:$G$8,2,FALSE))</f>
        <v/>
      </c>
      <c r="O531" t="str">
        <f ca="1">IF(L531,"",VLOOKUP(J531,'Survival Rates'!$A$4:$E$123,K531+4)*N531)</f>
        <v/>
      </c>
    </row>
    <row r="532" spans="1:15" x14ac:dyDescent="0.3">
      <c r="A532">
        <f t="shared" si="53"/>
        <v>530</v>
      </c>
      <c r="B532" s="4" t="str">
        <f ca="1">_xlfn.XLOOKUP(OFFSET('Survey Data'!$B$2,A532,0),Key!A$2:A$5,Key!B$2:B$5,"")</f>
        <v/>
      </c>
      <c r="C532" s="4" t="str">
        <f ca="1">_xlfn.XLOOKUP(OFFSET('Survey Data'!$C$2,A532,0),Key!$D$2:$D$4,Key!$E$2:$E$4,"")</f>
        <v/>
      </c>
      <c r="D532" s="4" t="str">
        <f ca="1">_xlfn.XLOOKUP(OFFSET('Survey Data'!$D$2,A532,0),Key!$D$2:$D$4,Key!$E$2:$E$4,"")</f>
        <v/>
      </c>
      <c r="E532" s="4" t="str">
        <f ca="1">_xlfn.XLOOKUP(OFFSET('Survey Data'!$E$2,A532,0),Key!$D$2:$D$4,Key!$E$2:$E$4,"")</f>
        <v/>
      </c>
      <c r="F532" s="4">
        <f ca="1">OFFSET('Survey Data'!$F$2,A532,0)</f>
        <v>0</v>
      </c>
      <c r="G532" s="4" t="str">
        <f ca="1">_xlfn.XLOOKUP(OFFSET('Survey Data'!$G$2,A532,0),Key!$G$2:$G$3,Key!$H$2:$H$3,"")</f>
        <v/>
      </c>
      <c r="I532">
        <f t="shared" ca="1" si="48"/>
        <v>0</v>
      </c>
      <c r="J532">
        <f t="shared" ca="1" si="49"/>
        <v>0</v>
      </c>
      <c r="K532">
        <f t="shared" ca="1" si="51"/>
        <v>1</v>
      </c>
      <c r="L532" t="b">
        <f t="shared" ca="1" si="52"/>
        <v>1</v>
      </c>
      <c r="M532" t="str">
        <f t="shared" ca="1" si="50"/>
        <v/>
      </c>
      <c r="N532" t="str">
        <f ca="1">IF(L532,"",VLOOKUP(I532,'P NH|Score'!$A$2:$G$8,2,FALSE))</f>
        <v/>
      </c>
      <c r="O532" t="str">
        <f ca="1">IF(L532,"",VLOOKUP(J532,'Survival Rates'!$A$4:$E$123,K532+4)*N532)</f>
        <v/>
      </c>
    </row>
    <row r="533" spans="1:15" x14ac:dyDescent="0.3">
      <c r="A533">
        <f t="shared" si="53"/>
        <v>531</v>
      </c>
      <c r="B533" s="4" t="str">
        <f ca="1">_xlfn.XLOOKUP(OFFSET('Survey Data'!$B$2,A533,0),Key!A$2:A$5,Key!B$2:B$5,"")</f>
        <v/>
      </c>
      <c r="C533" s="4" t="str">
        <f ca="1">_xlfn.XLOOKUP(OFFSET('Survey Data'!$C$2,A533,0),Key!$D$2:$D$4,Key!$E$2:$E$4,"")</f>
        <v/>
      </c>
      <c r="D533" s="4" t="str">
        <f ca="1">_xlfn.XLOOKUP(OFFSET('Survey Data'!$D$2,A533,0),Key!$D$2:$D$4,Key!$E$2:$E$4,"")</f>
        <v/>
      </c>
      <c r="E533" s="4" t="str">
        <f ca="1">_xlfn.XLOOKUP(OFFSET('Survey Data'!$E$2,A533,0),Key!$D$2:$D$4,Key!$E$2:$E$4,"")</f>
        <v/>
      </c>
      <c r="F533" s="4">
        <f ca="1">OFFSET('Survey Data'!$F$2,A533,0)</f>
        <v>0</v>
      </c>
      <c r="G533" s="4" t="str">
        <f ca="1">_xlfn.XLOOKUP(OFFSET('Survey Data'!$G$2,A533,0),Key!$G$2:$G$3,Key!$H$2:$H$3,"")</f>
        <v/>
      </c>
      <c r="I533">
        <f t="shared" ca="1" si="48"/>
        <v>0</v>
      </c>
      <c r="J533">
        <f t="shared" ca="1" si="49"/>
        <v>0</v>
      </c>
      <c r="K533">
        <f t="shared" ca="1" si="51"/>
        <v>1</v>
      </c>
      <c r="L533" t="b">
        <f t="shared" ca="1" si="52"/>
        <v>1</v>
      </c>
      <c r="M533" t="str">
        <f t="shared" ca="1" si="50"/>
        <v/>
      </c>
      <c r="N533" t="str">
        <f ca="1">IF(L533,"",VLOOKUP(I533,'P NH|Score'!$A$2:$G$8,2,FALSE))</f>
        <v/>
      </c>
      <c r="O533" t="str">
        <f ca="1">IF(L533,"",VLOOKUP(J533,'Survival Rates'!$A$4:$E$123,K533+4)*N533)</f>
        <v/>
      </c>
    </row>
    <row r="534" spans="1:15" x14ac:dyDescent="0.3">
      <c r="A534">
        <f t="shared" si="53"/>
        <v>532</v>
      </c>
      <c r="B534" s="4" t="str">
        <f ca="1">_xlfn.XLOOKUP(OFFSET('Survey Data'!$B$2,A534,0),Key!A$2:A$5,Key!B$2:B$5,"")</f>
        <v/>
      </c>
      <c r="C534" s="4" t="str">
        <f ca="1">_xlfn.XLOOKUP(OFFSET('Survey Data'!$C$2,A534,0),Key!$D$2:$D$4,Key!$E$2:$E$4,"")</f>
        <v/>
      </c>
      <c r="D534" s="4" t="str">
        <f ca="1">_xlfn.XLOOKUP(OFFSET('Survey Data'!$D$2,A534,0),Key!$D$2:$D$4,Key!$E$2:$E$4,"")</f>
        <v/>
      </c>
      <c r="E534" s="4" t="str">
        <f ca="1">_xlfn.XLOOKUP(OFFSET('Survey Data'!$E$2,A534,0),Key!$D$2:$D$4,Key!$E$2:$E$4,"")</f>
        <v/>
      </c>
      <c r="F534" s="4">
        <f ca="1">OFFSET('Survey Data'!$F$2,A534,0)</f>
        <v>0</v>
      </c>
      <c r="G534" s="4" t="str">
        <f ca="1">_xlfn.XLOOKUP(OFFSET('Survey Data'!$G$2,A534,0),Key!$G$2:$G$3,Key!$H$2:$H$3,"")</f>
        <v/>
      </c>
      <c r="I534">
        <f t="shared" ca="1" si="48"/>
        <v>0</v>
      </c>
      <c r="J534">
        <f t="shared" ca="1" si="49"/>
        <v>0</v>
      </c>
      <c r="K534">
        <f t="shared" ca="1" si="51"/>
        <v>1</v>
      </c>
      <c r="L534" t="b">
        <f t="shared" ca="1" si="52"/>
        <v>1</v>
      </c>
      <c r="M534" t="str">
        <f t="shared" ca="1" si="50"/>
        <v/>
      </c>
      <c r="N534" t="str">
        <f ca="1">IF(L534,"",VLOOKUP(I534,'P NH|Score'!$A$2:$G$8,2,FALSE))</f>
        <v/>
      </c>
      <c r="O534" t="str">
        <f ca="1">IF(L534,"",VLOOKUP(J534,'Survival Rates'!$A$4:$E$123,K534+4)*N534)</f>
        <v/>
      </c>
    </row>
    <row r="535" spans="1:15" x14ac:dyDescent="0.3">
      <c r="A535">
        <f t="shared" si="53"/>
        <v>533</v>
      </c>
      <c r="B535" s="4" t="str">
        <f ca="1">_xlfn.XLOOKUP(OFFSET('Survey Data'!$B$2,A535,0),Key!A$2:A$5,Key!B$2:B$5,"")</f>
        <v/>
      </c>
      <c r="C535" s="4" t="str">
        <f ca="1">_xlfn.XLOOKUP(OFFSET('Survey Data'!$C$2,A535,0),Key!$D$2:$D$4,Key!$E$2:$E$4,"")</f>
        <v/>
      </c>
      <c r="D535" s="4" t="str">
        <f ca="1">_xlfn.XLOOKUP(OFFSET('Survey Data'!$D$2,A535,0),Key!$D$2:$D$4,Key!$E$2:$E$4,"")</f>
        <v/>
      </c>
      <c r="E535" s="4" t="str">
        <f ca="1">_xlfn.XLOOKUP(OFFSET('Survey Data'!$E$2,A535,0),Key!$D$2:$D$4,Key!$E$2:$E$4,"")</f>
        <v/>
      </c>
      <c r="F535" s="4">
        <f ca="1">OFFSET('Survey Data'!$F$2,A535,0)</f>
        <v>0</v>
      </c>
      <c r="G535" s="4" t="str">
        <f ca="1">_xlfn.XLOOKUP(OFFSET('Survey Data'!$G$2,A535,0),Key!$G$2:$G$3,Key!$H$2:$H$3,"")</f>
        <v/>
      </c>
      <c r="I535">
        <f t="shared" ca="1" si="48"/>
        <v>0</v>
      </c>
      <c r="J535">
        <f t="shared" ca="1" si="49"/>
        <v>0</v>
      </c>
      <c r="K535">
        <f t="shared" ca="1" si="51"/>
        <v>1</v>
      </c>
      <c r="L535" t="b">
        <f t="shared" ca="1" si="52"/>
        <v>1</v>
      </c>
      <c r="M535" t="str">
        <f t="shared" ca="1" si="50"/>
        <v/>
      </c>
      <c r="N535" t="str">
        <f ca="1">IF(L535,"",VLOOKUP(I535,'P NH|Score'!$A$2:$G$8,2,FALSE))</f>
        <v/>
      </c>
      <c r="O535" t="str">
        <f ca="1">IF(L535,"",VLOOKUP(J535,'Survival Rates'!$A$4:$E$123,K535+4)*N535)</f>
        <v/>
      </c>
    </row>
    <row r="536" spans="1:15" x14ac:dyDescent="0.3">
      <c r="A536">
        <f t="shared" si="53"/>
        <v>534</v>
      </c>
      <c r="B536" s="4" t="str">
        <f ca="1">_xlfn.XLOOKUP(OFFSET('Survey Data'!$B$2,A536,0),Key!A$2:A$5,Key!B$2:B$5,"")</f>
        <v/>
      </c>
      <c r="C536" s="4" t="str">
        <f ca="1">_xlfn.XLOOKUP(OFFSET('Survey Data'!$C$2,A536,0),Key!$D$2:$D$4,Key!$E$2:$E$4,"")</f>
        <v/>
      </c>
      <c r="D536" s="4" t="str">
        <f ca="1">_xlfn.XLOOKUP(OFFSET('Survey Data'!$D$2,A536,0),Key!$D$2:$D$4,Key!$E$2:$E$4,"")</f>
        <v/>
      </c>
      <c r="E536" s="4" t="str">
        <f ca="1">_xlfn.XLOOKUP(OFFSET('Survey Data'!$E$2,A536,0),Key!$D$2:$D$4,Key!$E$2:$E$4,"")</f>
        <v/>
      </c>
      <c r="F536" s="4">
        <f ca="1">OFFSET('Survey Data'!$F$2,A536,0)</f>
        <v>0</v>
      </c>
      <c r="G536" s="4" t="str">
        <f ca="1">_xlfn.XLOOKUP(OFFSET('Survey Data'!$G$2,A536,0),Key!$G$2:$G$3,Key!$H$2:$H$3,"")</f>
        <v/>
      </c>
      <c r="I536">
        <f t="shared" ca="1" si="48"/>
        <v>0</v>
      </c>
      <c r="J536">
        <f t="shared" ca="1" si="49"/>
        <v>0</v>
      </c>
      <c r="K536">
        <f t="shared" ca="1" si="51"/>
        <v>1</v>
      </c>
      <c r="L536" t="b">
        <f t="shared" ca="1" si="52"/>
        <v>1</v>
      </c>
      <c r="M536" t="str">
        <f t="shared" ca="1" si="50"/>
        <v/>
      </c>
      <c r="N536" t="str">
        <f ca="1">IF(L536,"",VLOOKUP(I536,'P NH|Score'!$A$2:$G$8,2,FALSE))</f>
        <v/>
      </c>
      <c r="O536" t="str">
        <f ca="1">IF(L536,"",VLOOKUP(J536,'Survival Rates'!$A$4:$E$123,K536+4)*N536)</f>
        <v/>
      </c>
    </row>
    <row r="537" spans="1:15" x14ac:dyDescent="0.3">
      <c r="A537">
        <f t="shared" si="53"/>
        <v>535</v>
      </c>
      <c r="B537" s="4" t="str">
        <f ca="1">_xlfn.XLOOKUP(OFFSET('Survey Data'!$B$2,A537,0),Key!A$2:A$5,Key!B$2:B$5,"")</f>
        <v/>
      </c>
      <c r="C537" s="4" t="str">
        <f ca="1">_xlfn.XLOOKUP(OFFSET('Survey Data'!$C$2,A537,0),Key!$D$2:$D$4,Key!$E$2:$E$4,"")</f>
        <v/>
      </c>
      <c r="D537" s="4" t="str">
        <f ca="1">_xlfn.XLOOKUP(OFFSET('Survey Data'!$D$2,A537,0),Key!$D$2:$D$4,Key!$E$2:$E$4,"")</f>
        <v/>
      </c>
      <c r="E537" s="4" t="str">
        <f ca="1">_xlfn.XLOOKUP(OFFSET('Survey Data'!$E$2,A537,0),Key!$D$2:$D$4,Key!$E$2:$E$4,"")</f>
        <v/>
      </c>
      <c r="F537" s="4">
        <f ca="1">OFFSET('Survey Data'!$F$2,A537,0)</f>
        <v>0</v>
      </c>
      <c r="G537" s="4" t="str">
        <f ca="1">_xlfn.XLOOKUP(OFFSET('Survey Data'!$G$2,A537,0),Key!$G$2:$G$3,Key!$H$2:$H$3,"")</f>
        <v/>
      </c>
      <c r="I537">
        <f t="shared" ca="1" si="48"/>
        <v>0</v>
      </c>
      <c r="J537">
        <f t="shared" ca="1" si="49"/>
        <v>0</v>
      </c>
      <c r="K537">
        <f t="shared" ca="1" si="51"/>
        <v>1</v>
      </c>
      <c r="L537" t="b">
        <f t="shared" ca="1" si="52"/>
        <v>1</v>
      </c>
      <c r="M537" t="str">
        <f t="shared" ca="1" si="50"/>
        <v/>
      </c>
      <c r="N537" t="str">
        <f ca="1">IF(L537,"",VLOOKUP(I537,'P NH|Score'!$A$2:$G$8,2,FALSE))</f>
        <v/>
      </c>
      <c r="O537" t="str">
        <f ca="1">IF(L537,"",VLOOKUP(J537,'Survival Rates'!$A$4:$E$123,K537+4)*N537)</f>
        <v/>
      </c>
    </row>
    <row r="538" spans="1:15" x14ac:dyDescent="0.3">
      <c r="A538">
        <f t="shared" si="53"/>
        <v>536</v>
      </c>
      <c r="B538" s="4" t="str">
        <f ca="1">_xlfn.XLOOKUP(OFFSET('Survey Data'!$B$2,A538,0),Key!A$2:A$5,Key!B$2:B$5,"")</f>
        <v/>
      </c>
      <c r="C538" s="4" t="str">
        <f ca="1">_xlfn.XLOOKUP(OFFSET('Survey Data'!$C$2,A538,0),Key!$D$2:$D$4,Key!$E$2:$E$4,"")</f>
        <v/>
      </c>
      <c r="D538" s="4" t="str">
        <f ca="1">_xlfn.XLOOKUP(OFFSET('Survey Data'!$D$2,A538,0),Key!$D$2:$D$4,Key!$E$2:$E$4,"")</f>
        <v/>
      </c>
      <c r="E538" s="4" t="str">
        <f ca="1">_xlfn.XLOOKUP(OFFSET('Survey Data'!$E$2,A538,0),Key!$D$2:$D$4,Key!$E$2:$E$4,"")</f>
        <v/>
      </c>
      <c r="F538" s="4">
        <f ca="1">OFFSET('Survey Data'!$F$2,A538,0)</f>
        <v>0</v>
      </c>
      <c r="G538" s="4" t="str">
        <f ca="1">_xlfn.XLOOKUP(OFFSET('Survey Data'!$G$2,A538,0),Key!$G$2:$G$3,Key!$H$2:$H$3,"")</f>
        <v/>
      </c>
      <c r="I538">
        <f t="shared" ca="1" si="48"/>
        <v>0</v>
      </c>
      <c r="J538">
        <f t="shared" ca="1" si="49"/>
        <v>0</v>
      </c>
      <c r="K538">
        <f t="shared" ca="1" si="51"/>
        <v>1</v>
      </c>
      <c r="L538" t="b">
        <f t="shared" ca="1" si="52"/>
        <v>1</v>
      </c>
      <c r="M538" t="str">
        <f t="shared" ca="1" si="50"/>
        <v/>
      </c>
      <c r="N538" t="str">
        <f ca="1">IF(L538,"",VLOOKUP(I538,'P NH|Score'!$A$2:$G$8,2,FALSE))</f>
        <v/>
      </c>
      <c r="O538" t="str">
        <f ca="1">IF(L538,"",VLOOKUP(J538,'Survival Rates'!$A$4:$E$123,K538+4)*N538)</f>
        <v/>
      </c>
    </row>
    <row r="539" spans="1:15" x14ac:dyDescent="0.3">
      <c r="A539">
        <f t="shared" si="53"/>
        <v>537</v>
      </c>
      <c r="B539" s="4" t="str">
        <f ca="1">_xlfn.XLOOKUP(OFFSET('Survey Data'!$B$2,A539,0),Key!A$2:A$5,Key!B$2:B$5,"")</f>
        <v/>
      </c>
      <c r="C539" s="4" t="str">
        <f ca="1">_xlfn.XLOOKUP(OFFSET('Survey Data'!$C$2,A539,0),Key!$D$2:$D$4,Key!$E$2:$E$4,"")</f>
        <v/>
      </c>
      <c r="D539" s="4" t="str">
        <f ca="1">_xlfn.XLOOKUP(OFFSET('Survey Data'!$D$2,A539,0),Key!$D$2:$D$4,Key!$E$2:$E$4,"")</f>
        <v/>
      </c>
      <c r="E539" s="4" t="str">
        <f ca="1">_xlfn.XLOOKUP(OFFSET('Survey Data'!$E$2,A539,0),Key!$D$2:$D$4,Key!$E$2:$E$4,"")</f>
        <v/>
      </c>
      <c r="F539" s="4">
        <f ca="1">OFFSET('Survey Data'!$F$2,A539,0)</f>
        <v>0</v>
      </c>
      <c r="G539" s="4" t="str">
        <f ca="1">_xlfn.XLOOKUP(OFFSET('Survey Data'!$G$2,A539,0),Key!$G$2:$G$3,Key!$H$2:$H$3,"")</f>
        <v/>
      </c>
      <c r="I539">
        <f t="shared" ca="1" si="48"/>
        <v>0</v>
      </c>
      <c r="J539">
        <f t="shared" ca="1" si="49"/>
        <v>0</v>
      </c>
      <c r="K539">
        <f t="shared" ca="1" si="51"/>
        <v>1</v>
      </c>
      <c r="L539" t="b">
        <f t="shared" ca="1" si="52"/>
        <v>1</v>
      </c>
      <c r="M539" t="str">
        <f t="shared" ca="1" si="50"/>
        <v/>
      </c>
      <c r="N539" t="str">
        <f ca="1">IF(L539,"",VLOOKUP(I539,'P NH|Score'!$A$2:$G$8,2,FALSE))</f>
        <v/>
      </c>
      <c r="O539" t="str">
        <f ca="1">IF(L539,"",VLOOKUP(J539,'Survival Rates'!$A$4:$E$123,K539+4)*N539)</f>
        <v/>
      </c>
    </row>
    <row r="540" spans="1:15" x14ac:dyDescent="0.3">
      <c r="A540">
        <f t="shared" si="53"/>
        <v>538</v>
      </c>
      <c r="B540" s="4" t="str">
        <f ca="1">_xlfn.XLOOKUP(OFFSET('Survey Data'!$B$2,A540,0),Key!A$2:A$5,Key!B$2:B$5,"")</f>
        <v/>
      </c>
      <c r="C540" s="4" t="str">
        <f ca="1">_xlfn.XLOOKUP(OFFSET('Survey Data'!$C$2,A540,0),Key!$D$2:$D$4,Key!$E$2:$E$4,"")</f>
        <v/>
      </c>
      <c r="D540" s="4" t="str">
        <f ca="1">_xlfn.XLOOKUP(OFFSET('Survey Data'!$D$2,A540,0),Key!$D$2:$D$4,Key!$E$2:$E$4,"")</f>
        <v/>
      </c>
      <c r="E540" s="4" t="str">
        <f ca="1">_xlfn.XLOOKUP(OFFSET('Survey Data'!$E$2,A540,0),Key!$D$2:$D$4,Key!$E$2:$E$4,"")</f>
        <v/>
      </c>
      <c r="F540" s="4">
        <f ca="1">OFFSET('Survey Data'!$F$2,A540,0)</f>
        <v>0</v>
      </c>
      <c r="G540" s="4" t="str">
        <f ca="1">_xlfn.XLOOKUP(OFFSET('Survey Data'!$G$2,A540,0),Key!$G$2:$G$3,Key!$H$2:$H$3,"")</f>
        <v/>
      </c>
      <c r="I540">
        <f t="shared" ca="1" si="48"/>
        <v>0</v>
      </c>
      <c r="J540">
        <f t="shared" ca="1" si="49"/>
        <v>0</v>
      </c>
      <c r="K540">
        <f t="shared" ca="1" si="51"/>
        <v>1</v>
      </c>
      <c r="L540" t="b">
        <f t="shared" ca="1" si="52"/>
        <v>1</v>
      </c>
      <c r="M540" t="str">
        <f t="shared" ca="1" si="50"/>
        <v/>
      </c>
      <c r="N540" t="str">
        <f ca="1">IF(L540,"",VLOOKUP(I540,'P NH|Score'!$A$2:$G$8,2,FALSE))</f>
        <v/>
      </c>
      <c r="O540" t="str">
        <f ca="1">IF(L540,"",VLOOKUP(J540,'Survival Rates'!$A$4:$E$123,K540+4)*N540)</f>
        <v/>
      </c>
    </row>
    <row r="541" spans="1:15" x14ac:dyDescent="0.3">
      <c r="A541">
        <f t="shared" si="53"/>
        <v>539</v>
      </c>
      <c r="B541" s="4" t="str">
        <f ca="1">_xlfn.XLOOKUP(OFFSET('Survey Data'!$B$2,A541,0),Key!A$2:A$5,Key!B$2:B$5,"")</f>
        <v/>
      </c>
      <c r="C541" s="4" t="str">
        <f ca="1">_xlfn.XLOOKUP(OFFSET('Survey Data'!$C$2,A541,0),Key!$D$2:$D$4,Key!$E$2:$E$4,"")</f>
        <v/>
      </c>
      <c r="D541" s="4" t="str">
        <f ca="1">_xlfn.XLOOKUP(OFFSET('Survey Data'!$D$2,A541,0),Key!$D$2:$D$4,Key!$E$2:$E$4,"")</f>
        <v/>
      </c>
      <c r="E541" s="4" t="str">
        <f ca="1">_xlfn.XLOOKUP(OFFSET('Survey Data'!$E$2,A541,0),Key!$D$2:$D$4,Key!$E$2:$E$4,"")</f>
        <v/>
      </c>
      <c r="F541" s="4">
        <f ca="1">OFFSET('Survey Data'!$F$2,A541,0)</f>
        <v>0</v>
      </c>
      <c r="G541" s="4" t="str">
        <f ca="1">_xlfn.XLOOKUP(OFFSET('Survey Data'!$G$2,A541,0),Key!$G$2:$G$3,Key!$H$2:$H$3,"")</f>
        <v/>
      </c>
      <c r="I541">
        <f t="shared" ca="1" si="48"/>
        <v>0</v>
      </c>
      <c r="J541">
        <f t="shared" ca="1" si="49"/>
        <v>0</v>
      </c>
      <c r="K541">
        <f t="shared" ca="1" si="51"/>
        <v>1</v>
      </c>
      <c r="L541" t="b">
        <f t="shared" ca="1" si="52"/>
        <v>1</v>
      </c>
      <c r="M541" t="str">
        <f t="shared" ca="1" si="50"/>
        <v/>
      </c>
      <c r="N541" t="str">
        <f ca="1">IF(L541,"",VLOOKUP(I541,'P NH|Score'!$A$2:$G$8,2,FALSE))</f>
        <v/>
      </c>
      <c r="O541" t="str">
        <f ca="1">IF(L541,"",VLOOKUP(J541,'Survival Rates'!$A$4:$E$123,K541+4)*N541)</f>
        <v/>
      </c>
    </row>
    <row r="542" spans="1:15" x14ac:dyDescent="0.3">
      <c r="A542">
        <f t="shared" si="53"/>
        <v>540</v>
      </c>
      <c r="B542" s="4" t="str">
        <f ca="1">_xlfn.XLOOKUP(OFFSET('Survey Data'!$B$2,A542,0),Key!A$2:A$5,Key!B$2:B$5,"")</f>
        <v/>
      </c>
      <c r="C542" s="4" t="str">
        <f ca="1">_xlfn.XLOOKUP(OFFSET('Survey Data'!$C$2,A542,0),Key!$D$2:$D$4,Key!$E$2:$E$4,"")</f>
        <v/>
      </c>
      <c r="D542" s="4" t="str">
        <f ca="1">_xlfn.XLOOKUP(OFFSET('Survey Data'!$D$2,A542,0),Key!$D$2:$D$4,Key!$E$2:$E$4,"")</f>
        <v/>
      </c>
      <c r="E542" s="4" t="str">
        <f ca="1">_xlfn.XLOOKUP(OFFSET('Survey Data'!$E$2,A542,0),Key!$D$2:$D$4,Key!$E$2:$E$4,"")</f>
        <v/>
      </c>
      <c r="F542" s="4">
        <f ca="1">OFFSET('Survey Data'!$F$2,A542,0)</f>
        <v>0</v>
      </c>
      <c r="G542" s="4" t="str">
        <f ca="1">_xlfn.XLOOKUP(OFFSET('Survey Data'!$G$2,A542,0),Key!$G$2:$G$3,Key!$H$2:$H$3,"")</f>
        <v/>
      </c>
      <c r="I542">
        <f t="shared" ca="1" si="48"/>
        <v>0</v>
      </c>
      <c r="J542">
        <f t="shared" ca="1" si="49"/>
        <v>0</v>
      </c>
      <c r="K542">
        <f t="shared" ca="1" si="51"/>
        <v>1</v>
      </c>
      <c r="L542" t="b">
        <f t="shared" ca="1" si="52"/>
        <v>1</v>
      </c>
      <c r="M542" t="str">
        <f t="shared" ca="1" si="50"/>
        <v/>
      </c>
      <c r="N542" t="str">
        <f ca="1">IF(L542,"",VLOOKUP(I542,'P NH|Score'!$A$2:$G$8,2,FALSE))</f>
        <v/>
      </c>
      <c r="O542" t="str">
        <f ca="1">IF(L542,"",VLOOKUP(J542,'Survival Rates'!$A$4:$E$123,K542+4)*N542)</f>
        <v/>
      </c>
    </row>
    <row r="543" spans="1:15" x14ac:dyDescent="0.3">
      <c r="A543">
        <f t="shared" si="53"/>
        <v>541</v>
      </c>
      <c r="B543" s="4" t="str">
        <f ca="1">_xlfn.XLOOKUP(OFFSET('Survey Data'!$B$2,A543,0),Key!A$2:A$5,Key!B$2:B$5,"")</f>
        <v/>
      </c>
      <c r="C543" s="4" t="str">
        <f ca="1">_xlfn.XLOOKUP(OFFSET('Survey Data'!$C$2,A543,0),Key!$D$2:$D$4,Key!$E$2:$E$4,"")</f>
        <v/>
      </c>
      <c r="D543" s="4" t="str">
        <f ca="1">_xlfn.XLOOKUP(OFFSET('Survey Data'!$D$2,A543,0),Key!$D$2:$D$4,Key!$E$2:$E$4,"")</f>
        <v/>
      </c>
      <c r="E543" s="4" t="str">
        <f ca="1">_xlfn.XLOOKUP(OFFSET('Survey Data'!$E$2,A543,0),Key!$D$2:$D$4,Key!$E$2:$E$4,"")</f>
        <v/>
      </c>
      <c r="F543" s="4">
        <f ca="1">OFFSET('Survey Data'!$F$2,A543,0)</f>
        <v>0</v>
      </c>
      <c r="G543" s="4" t="str">
        <f ca="1">_xlfn.XLOOKUP(OFFSET('Survey Data'!$G$2,A543,0),Key!$G$2:$G$3,Key!$H$2:$H$3,"")</f>
        <v/>
      </c>
      <c r="I543">
        <f t="shared" ca="1" si="48"/>
        <v>0</v>
      </c>
      <c r="J543">
        <f t="shared" ca="1" si="49"/>
        <v>0</v>
      </c>
      <c r="K543">
        <f t="shared" ca="1" si="51"/>
        <v>1</v>
      </c>
      <c r="L543" t="b">
        <f t="shared" ca="1" si="52"/>
        <v>1</v>
      </c>
      <c r="M543" t="str">
        <f t="shared" ca="1" si="50"/>
        <v/>
      </c>
      <c r="N543" t="str">
        <f ca="1">IF(L543,"",VLOOKUP(I543,'P NH|Score'!$A$2:$G$8,2,FALSE))</f>
        <v/>
      </c>
      <c r="O543" t="str">
        <f ca="1">IF(L543,"",VLOOKUP(J543,'Survival Rates'!$A$4:$E$123,K543+4)*N543)</f>
        <v/>
      </c>
    </row>
    <row r="544" spans="1:15" x14ac:dyDescent="0.3">
      <c r="A544">
        <f t="shared" si="53"/>
        <v>542</v>
      </c>
      <c r="B544" s="4" t="str">
        <f ca="1">_xlfn.XLOOKUP(OFFSET('Survey Data'!$B$2,A544,0),Key!A$2:A$5,Key!B$2:B$5,"")</f>
        <v/>
      </c>
      <c r="C544" s="4" t="str">
        <f ca="1">_xlfn.XLOOKUP(OFFSET('Survey Data'!$C$2,A544,0),Key!$D$2:$D$4,Key!$E$2:$E$4,"")</f>
        <v/>
      </c>
      <c r="D544" s="4" t="str">
        <f ca="1">_xlfn.XLOOKUP(OFFSET('Survey Data'!$D$2,A544,0),Key!$D$2:$D$4,Key!$E$2:$E$4,"")</f>
        <v/>
      </c>
      <c r="E544" s="4" t="str">
        <f ca="1">_xlfn.XLOOKUP(OFFSET('Survey Data'!$E$2,A544,0),Key!$D$2:$D$4,Key!$E$2:$E$4,"")</f>
        <v/>
      </c>
      <c r="F544" s="4">
        <f ca="1">OFFSET('Survey Data'!$F$2,A544,0)</f>
        <v>0</v>
      </c>
      <c r="G544" s="4" t="str">
        <f ca="1">_xlfn.XLOOKUP(OFFSET('Survey Data'!$G$2,A544,0),Key!$G$2:$G$3,Key!$H$2:$H$3,"")</f>
        <v/>
      </c>
      <c r="I544">
        <f t="shared" ca="1" si="48"/>
        <v>0</v>
      </c>
      <c r="J544">
        <f t="shared" ca="1" si="49"/>
        <v>0</v>
      </c>
      <c r="K544">
        <f t="shared" ca="1" si="51"/>
        <v>1</v>
      </c>
      <c r="L544" t="b">
        <f t="shared" ca="1" si="52"/>
        <v>1</v>
      </c>
      <c r="M544" t="str">
        <f t="shared" ca="1" si="50"/>
        <v/>
      </c>
      <c r="N544" t="str">
        <f ca="1">IF(L544,"",VLOOKUP(I544,'P NH|Score'!$A$2:$G$8,2,FALSE))</f>
        <v/>
      </c>
      <c r="O544" t="str">
        <f ca="1">IF(L544,"",VLOOKUP(J544,'Survival Rates'!$A$4:$E$123,K544+4)*N544)</f>
        <v/>
      </c>
    </row>
    <row r="545" spans="1:15" x14ac:dyDescent="0.3">
      <c r="A545">
        <f t="shared" si="53"/>
        <v>543</v>
      </c>
      <c r="B545" s="4" t="str">
        <f ca="1">_xlfn.XLOOKUP(OFFSET('Survey Data'!$B$2,A545,0),Key!A$2:A$5,Key!B$2:B$5,"")</f>
        <v/>
      </c>
      <c r="C545" s="4" t="str">
        <f ca="1">_xlfn.XLOOKUP(OFFSET('Survey Data'!$C$2,A545,0),Key!$D$2:$D$4,Key!$E$2:$E$4,"")</f>
        <v/>
      </c>
      <c r="D545" s="4" t="str">
        <f ca="1">_xlfn.XLOOKUP(OFFSET('Survey Data'!$D$2,A545,0),Key!$D$2:$D$4,Key!$E$2:$E$4,"")</f>
        <v/>
      </c>
      <c r="E545" s="4" t="str">
        <f ca="1">_xlfn.XLOOKUP(OFFSET('Survey Data'!$E$2,A545,0),Key!$D$2:$D$4,Key!$E$2:$E$4,"")</f>
        <v/>
      </c>
      <c r="F545" s="4">
        <f ca="1">OFFSET('Survey Data'!$F$2,A545,0)</f>
        <v>0</v>
      </c>
      <c r="G545" s="4" t="str">
        <f ca="1">_xlfn.XLOOKUP(OFFSET('Survey Data'!$G$2,A545,0),Key!$G$2:$G$3,Key!$H$2:$H$3,"")</f>
        <v/>
      </c>
      <c r="I545">
        <f t="shared" ca="1" si="48"/>
        <v>0</v>
      </c>
      <c r="J545">
        <f t="shared" ca="1" si="49"/>
        <v>0</v>
      </c>
      <c r="K545">
        <f t="shared" ca="1" si="51"/>
        <v>1</v>
      </c>
      <c r="L545" t="b">
        <f t="shared" ca="1" si="52"/>
        <v>1</v>
      </c>
      <c r="M545" t="str">
        <f t="shared" ca="1" si="50"/>
        <v/>
      </c>
      <c r="N545" t="str">
        <f ca="1">IF(L545,"",VLOOKUP(I545,'P NH|Score'!$A$2:$G$8,2,FALSE))</f>
        <v/>
      </c>
      <c r="O545" t="str">
        <f ca="1">IF(L545,"",VLOOKUP(J545,'Survival Rates'!$A$4:$E$123,K545+4)*N545)</f>
        <v/>
      </c>
    </row>
    <row r="546" spans="1:15" x14ac:dyDescent="0.3">
      <c r="A546">
        <f t="shared" si="53"/>
        <v>544</v>
      </c>
      <c r="B546" s="4" t="str">
        <f ca="1">_xlfn.XLOOKUP(OFFSET('Survey Data'!$B$2,A546,0),Key!A$2:A$5,Key!B$2:B$5,"")</f>
        <v/>
      </c>
      <c r="C546" s="4" t="str">
        <f ca="1">_xlfn.XLOOKUP(OFFSET('Survey Data'!$C$2,A546,0),Key!$D$2:$D$4,Key!$E$2:$E$4,"")</f>
        <v/>
      </c>
      <c r="D546" s="4" t="str">
        <f ca="1">_xlfn.XLOOKUP(OFFSET('Survey Data'!$D$2,A546,0),Key!$D$2:$D$4,Key!$E$2:$E$4,"")</f>
        <v/>
      </c>
      <c r="E546" s="4" t="str">
        <f ca="1">_xlfn.XLOOKUP(OFFSET('Survey Data'!$E$2,A546,0),Key!$D$2:$D$4,Key!$E$2:$E$4,"")</f>
        <v/>
      </c>
      <c r="F546" s="4">
        <f ca="1">OFFSET('Survey Data'!$F$2,A546,0)</f>
        <v>0</v>
      </c>
      <c r="G546" s="4" t="str">
        <f ca="1">_xlfn.XLOOKUP(OFFSET('Survey Data'!$G$2,A546,0),Key!$G$2:$G$3,Key!$H$2:$H$3,"")</f>
        <v/>
      </c>
      <c r="I546">
        <f t="shared" ca="1" si="48"/>
        <v>0</v>
      </c>
      <c r="J546">
        <f t="shared" ca="1" si="49"/>
        <v>0</v>
      </c>
      <c r="K546">
        <f t="shared" ca="1" si="51"/>
        <v>1</v>
      </c>
      <c r="L546" t="b">
        <f t="shared" ca="1" si="52"/>
        <v>1</v>
      </c>
      <c r="M546" t="str">
        <f t="shared" ca="1" si="50"/>
        <v/>
      </c>
      <c r="N546" t="str">
        <f ca="1">IF(L546,"",VLOOKUP(I546,'P NH|Score'!$A$2:$G$8,2,FALSE))</f>
        <v/>
      </c>
      <c r="O546" t="str">
        <f ca="1">IF(L546,"",VLOOKUP(J546,'Survival Rates'!$A$4:$E$123,K546+4)*N546)</f>
        <v/>
      </c>
    </row>
    <row r="547" spans="1:15" x14ac:dyDescent="0.3">
      <c r="A547">
        <f t="shared" si="53"/>
        <v>545</v>
      </c>
      <c r="B547" s="4" t="str">
        <f ca="1">_xlfn.XLOOKUP(OFFSET('Survey Data'!$B$2,A547,0),Key!A$2:A$5,Key!B$2:B$5,"")</f>
        <v/>
      </c>
      <c r="C547" s="4" t="str">
        <f ca="1">_xlfn.XLOOKUP(OFFSET('Survey Data'!$C$2,A547,0),Key!$D$2:$D$4,Key!$E$2:$E$4,"")</f>
        <v/>
      </c>
      <c r="D547" s="4" t="str">
        <f ca="1">_xlfn.XLOOKUP(OFFSET('Survey Data'!$D$2,A547,0),Key!$D$2:$D$4,Key!$E$2:$E$4,"")</f>
        <v/>
      </c>
      <c r="E547" s="4" t="str">
        <f ca="1">_xlfn.XLOOKUP(OFFSET('Survey Data'!$E$2,A547,0),Key!$D$2:$D$4,Key!$E$2:$E$4,"")</f>
        <v/>
      </c>
      <c r="F547" s="4">
        <f ca="1">OFFSET('Survey Data'!$F$2,A547,0)</f>
        <v>0</v>
      </c>
      <c r="G547" s="4" t="str">
        <f ca="1">_xlfn.XLOOKUP(OFFSET('Survey Data'!$G$2,A547,0),Key!$G$2:$G$3,Key!$H$2:$H$3,"")</f>
        <v/>
      </c>
      <c r="I547">
        <f t="shared" ca="1" si="48"/>
        <v>0</v>
      </c>
      <c r="J547">
        <f t="shared" ca="1" si="49"/>
        <v>0</v>
      </c>
      <c r="K547">
        <f t="shared" ca="1" si="51"/>
        <v>1</v>
      </c>
      <c r="L547" t="b">
        <f t="shared" ca="1" si="52"/>
        <v>1</v>
      </c>
      <c r="M547" t="str">
        <f t="shared" ca="1" si="50"/>
        <v/>
      </c>
      <c r="N547" t="str">
        <f ca="1">IF(L547,"",VLOOKUP(I547,'P NH|Score'!$A$2:$G$8,2,FALSE))</f>
        <v/>
      </c>
      <c r="O547" t="str">
        <f ca="1">IF(L547,"",VLOOKUP(J547,'Survival Rates'!$A$4:$E$123,K547+4)*N547)</f>
        <v/>
      </c>
    </row>
    <row r="548" spans="1:15" x14ac:dyDescent="0.3">
      <c r="A548">
        <f t="shared" si="53"/>
        <v>546</v>
      </c>
      <c r="B548" s="4" t="str">
        <f ca="1">_xlfn.XLOOKUP(OFFSET('Survey Data'!$B$2,A548,0),Key!A$2:A$5,Key!B$2:B$5,"")</f>
        <v/>
      </c>
      <c r="C548" s="4" t="str">
        <f ca="1">_xlfn.XLOOKUP(OFFSET('Survey Data'!$C$2,A548,0),Key!$D$2:$D$4,Key!$E$2:$E$4,"")</f>
        <v/>
      </c>
      <c r="D548" s="4" t="str">
        <f ca="1">_xlfn.XLOOKUP(OFFSET('Survey Data'!$D$2,A548,0),Key!$D$2:$D$4,Key!$E$2:$E$4,"")</f>
        <v/>
      </c>
      <c r="E548" s="4" t="str">
        <f ca="1">_xlfn.XLOOKUP(OFFSET('Survey Data'!$E$2,A548,0),Key!$D$2:$D$4,Key!$E$2:$E$4,"")</f>
        <v/>
      </c>
      <c r="F548" s="4">
        <f ca="1">OFFSET('Survey Data'!$F$2,A548,0)</f>
        <v>0</v>
      </c>
      <c r="G548" s="4" t="str">
        <f ca="1">_xlfn.XLOOKUP(OFFSET('Survey Data'!$G$2,A548,0),Key!$G$2:$G$3,Key!$H$2:$H$3,"")</f>
        <v/>
      </c>
      <c r="I548">
        <f t="shared" ca="1" si="48"/>
        <v>0</v>
      </c>
      <c r="J548">
        <f t="shared" ca="1" si="49"/>
        <v>0</v>
      </c>
      <c r="K548">
        <f t="shared" ca="1" si="51"/>
        <v>1</v>
      </c>
      <c r="L548" t="b">
        <f t="shared" ca="1" si="52"/>
        <v>1</v>
      </c>
      <c r="M548" t="str">
        <f t="shared" ca="1" si="50"/>
        <v/>
      </c>
      <c r="N548" t="str">
        <f ca="1">IF(L548,"",VLOOKUP(I548,'P NH|Score'!$A$2:$G$8,2,FALSE))</f>
        <v/>
      </c>
      <c r="O548" t="str">
        <f ca="1">IF(L548,"",VLOOKUP(J548,'Survival Rates'!$A$4:$E$123,K548+4)*N548)</f>
        <v/>
      </c>
    </row>
    <row r="549" spans="1:15" x14ac:dyDescent="0.3">
      <c r="A549">
        <f t="shared" si="53"/>
        <v>547</v>
      </c>
      <c r="B549" s="4" t="str">
        <f ca="1">_xlfn.XLOOKUP(OFFSET('Survey Data'!$B$2,A549,0),Key!A$2:A$5,Key!B$2:B$5,"")</f>
        <v/>
      </c>
      <c r="C549" s="4" t="str">
        <f ca="1">_xlfn.XLOOKUP(OFFSET('Survey Data'!$C$2,A549,0),Key!$D$2:$D$4,Key!$E$2:$E$4,"")</f>
        <v/>
      </c>
      <c r="D549" s="4" t="str">
        <f ca="1">_xlfn.XLOOKUP(OFFSET('Survey Data'!$D$2,A549,0),Key!$D$2:$D$4,Key!$E$2:$E$4,"")</f>
        <v/>
      </c>
      <c r="E549" s="4" t="str">
        <f ca="1">_xlfn.XLOOKUP(OFFSET('Survey Data'!$E$2,A549,0),Key!$D$2:$D$4,Key!$E$2:$E$4,"")</f>
        <v/>
      </c>
      <c r="F549" s="4">
        <f ca="1">OFFSET('Survey Data'!$F$2,A549,0)</f>
        <v>0</v>
      </c>
      <c r="G549" s="4" t="str">
        <f ca="1">_xlfn.XLOOKUP(OFFSET('Survey Data'!$G$2,A549,0),Key!$G$2:$G$3,Key!$H$2:$H$3,"")</f>
        <v/>
      </c>
      <c r="I549">
        <f t="shared" ca="1" si="48"/>
        <v>0</v>
      </c>
      <c r="J549">
        <f t="shared" ca="1" si="49"/>
        <v>0</v>
      </c>
      <c r="K549">
        <f t="shared" ca="1" si="51"/>
        <v>1</v>
      </c>
      <c r="L549" t="b">
        <f t="shared" ca="1" si="52"/>
        <v>1</v>
      </c>
      <c r="M549" t="str">
        <f t="shared" ca="1" si="50"/>
        <v/>
      </c>
      <c r="N549" t="str">
        <f ca="1">IF(L549,"",VLOOKUP(I549,'P NH|Score'!$A$2:$G$8,2,FALSE))</f>
        <v/>
      </c>
      <c r="O549" t="str">
        <f ca="1">IF(L549,"",VLOOKUP(J549,'Survival Rates'!$A$4:$E$123,K549+4)*N549)</f>
        <v/>
      </c>
    </row>
    <row r="550" spans="1:15" x14ac:dyDescent="0.3">
      <c r="A550">
        <f t="shared" si="53"/>
        <v>548</v>
      </c>
      <c r="B550" s="4" t="str">
        <f ca="1">_xlfn.XLOOKUP(OFFSET('Survey Data'!$B$2,A550,0),Key!A$2:A$5,Key!B$2:B$5,"")</f>
        <v/>
      </c>
      <c r="C550" s="4" t="str">
        <f ca="1">_xlfn.XLOOKUP(OFFSET('Survey Data'!$C$2,A550,0),Key!$D$2:$D$4,Key!$E$2:$E$4,"")</f>
        <v/>
      </c>
      <c r="D550" s="4" t="str">
        <f ca="1">_xlfn.XLOOKUP(OFFSET('Survey Data'!$D$2,A550,0),Key!$D$2:$D$4,Key!$E$2:$E$4,"")</f>
        <v/>
      </c>
      <c r="E550" s="4" t="str">
        <f ca="1">_xlfn.XLOOKUP(OFFSET('Survey Data'!$E$2,A550,0),Key!$D$2:$D$4,Key!$E$2:$E$4,"")</f>
        <v/>
      </c>
      <c r="F550" s="4">
        <f ca="1">OFFSET('Survey Data'!$F$2,A550,0)</f>
        <v>0</v>
      </c>
      <c r="G550" s="4" t="str">
        <f ca="1">_xlfn.XLOOKUP(OFFSET('Survey Data'!$G$2,A550,0),Key!$G$2:$G$3,Key!$H$2:$H$3,"")</f>
        <v/>
      </c>
      <c r="I550">
        <f t="shared" ca="1" si="48"/>
        <v>0</v>
      </c>
      <c r="J550">
        <f t="shared" ca="1" si="49"/>
        <v>0</v>
      </c>
      <c r="K550">
        <f t="shared" ca="1" si="51"/>
        <v>1</v>
      </c>
      <c r="L550" t="b">
        <f t="shared" ca="1" si="52"/>
        <v>1</v>
      </c>
      <c r="M550" t="str">
        <f t="shared" ca="1" si="50"/>
        <v/>
      </c>
      <c r="N550" t="str">
        <f ca="1">IF(L550,"",VLOOKUP(I550,'P NH|Score'!$A$2:$G$8,2,FALSE))</f>
        <v/>
      </c>
      <c r="O550" t="str">
        <f ca="1">IF(L550,"",VLOOKUP(J550,'Survival Rates'!$A$4:$E$123,K550+4)*N550)</f>
        <v/>
      </c>
    </row>
    <row r="551" spans="1:15" x14ac:dyDescent="0.3">
      <c r="A551">
        <f t="shared" si="53"/>
        <v>549</v>
      </c>
      <c r="B551" s="4" t="str">
        <f ca="1">_xlfn.XLOOKUP(OFFSET('Survey Data'!$B$2,A551,0),Key!A$2:A$5,Key!B$2:B$5,"")</f>
        <v/>
      </c>
      <c r="C551" s="4" t="str">
        <f ca="1">_xlfn.XLOOKUP(OFFSET('Survey Data'!$C$2,A551,0),Key!$D$2:$D$4,Key!$E$2:$E$4,"")</f>
        <v/>
      </c>
      <c r="D551" s="4" t="str">
        <f ca="1">_xlfn.XLOOKUP(OFFSET('Survey Data'!$D$2,A551,0),Key!$D$2:$D$4,Key!$E$2:$E$4,"")</f>
        <v/>
      </c>
      <c r="E551" s="4" t="str">
        <f ca="1">_xlfn.XLOOKUP(OFFSET('Survey Data'!$E$2,A551,0),Key!$D$2:$D$4,Key!$E$2:$E$4,"")</f>
        <v/>
      </c>
      <c r="F551" s="4">
        <f ca="1">OFFSET('Survey Data'!$F$2,A551,0)</f>
        <v>0</v>
      </c>
      <c r="G551" s="4" t="str">
        <f ca="1">_xlfn.XLOOKUP(OFFSET('Survey Data'!$G$2,A551,0),Key!$G$2:$G$3,Key!$H$2:$H$3,"")</f>
        <v/>
      </c>
      <c r="I551">
        <f t="shared" ca="1" si="48"/>
        <v>0</v>
      </c>
      <c r="J551">
        <f t="shared" ca="1" si="49"/>
        <v>0</v>
      </c>
      <c r="K551">
        <f t="shared" ca="1" si="51"/>
        <v>1</v>
      </c>
      <c r="L551" t="b">
        <f t="shared" ca="1" si="52"/>
        <v>1</v>
      </c>
      <c r="M551" t="str">
        <f t="shared" ca="1" si="50"/>
        <v/>
      </c>
      <c r="N551" t="str">
        <f ca="1">IF(L551,"",VLOOKUP(I551,'P NH|Score'!$A$2:$G$8,2,FALSE))</f>
        <v/>
      </c>
      <c r="O551" t="str">
        <f ca="1">IF(L551,"",VLOOKUP(J551,'Survival Rates'!$A$4:$E$123,K551+4)*N551)</f>
        <v/>
      </c>
    </row>
    <row r="552" spans="1:15" x14ac:dyDescent="0.3">
      <c r="A552">
        <f t="shared" si="53"/>
        <v>550</v>
      </c>
      <c r="B552" s="4" t="str">
        <f ca="1">_xlfn.XLOOKUP(OFFSET('Survey Data'!$B$2,A552,0),Key!A$2:A$5,Key!B$2:B$5,"")</f>
        <v/>
      </c>
      <c r="C552" s="4" t="str">
        <f ca="1">_xlfn.XLOOKUP(OFFSET('Survey Data'!$C$2,A552,0),Key!$D$2:$D$4,Key!$E$2:$E$4,"")</f>
        <v/>
      </c>
      <c r="D552" s="4" t="str">
        <f ca="1">_xlfn.XLOOKUP(OFFSET('Survey Data'!$D$2,A552,0),Key!$D$2:$D$4,Key!$E$2:$E$4,"")</f>
        <v/>
      </c>
      <c r="E552" s="4" t="str">
        <f ca="1">_xlfn.XLOOKUP(OFFSET('Survey Data'!$E$2,A552,0),Key!$D$2:$D$4,Key!$E$2:$E$4,"")</f>
        <v/>
      </c>
      <c r="F552" s="4">
        <f ca="1">OFFSET('Survey Data'!$F$2,A552,0)</f>
        <v>0</v>
      </c>
      <c r="G552" s="4" t="str">
        <f ca="1">_xlfn.XLOOKUP(OFFSET('Survey Data'!$G$2,A552,0),Key!$G$2:$G$3,Key!$H$2:$H$3,"")</f>
        <v/>
      </c>
      <c r="I552">
        <f t="shared" ca="1" si="48"/>
        <v>0</v>
      </c>
      <c r="J552">
        <f t="shared" ca="1" si="49"/>
        <v>0</v>
      </c>
      <c r="K552">
        <f t="shared" ca="1" si="51"/>
        <v>1</v>
      </c>
      <c r="L552" t="b">
        <f t="shared" ca="1" si="52"/>
        <v>1</v>
      </c>
      <c r="M552" t="str">
        <f t="shared" ca="1" si="50"/>
        <v/>
      </c>
      <c r="N552" t="str">
        <f ca="1">IF(L552,"",VLOOKUP(I552,'P NH|Score'!$A$2:$G$8,2,FALSE))</f>
        <v/>
      </c>
      <c r="O552" t="str">
        <f ca="1">IF(L552,"",VLOOKUP(J552,'Survival Rates'!$A$4:$E$123,K552+4)*N552)</f>
        <v/>
      </c>
    </row>
    <row r="553" spans="1:15" x14ac:dyDescent="0.3">
      <c r="A553">
        <f t="shared" si="53"/>
        <v>551</v>
      </c>
      <c r="B553" s="4" t="str">
        <f ca="1">_xlfn.XLOOKUP(OFFSET('Survey Data'!$B$2,A553,0),Key!A$2:A$5,Key!B$2:B$5,"")</f>
        <v/>
      </c>
      <c r="C553" s="4" t="str">
        <f ca="1">_xlfn.XLOOKUP(OFFSET('Survey Data'!$C$2,A553,0),Key!$D$2:$D$4,Key!$E$2:$E$4,"")</f>
        <v/>
      </c>
      <c r="D553" s="4" t="str">
        <f ca="1">_xlfn.XLOOKUP(OFFSET('Survey Data'!$D$2,A553,0),Key!$D$2:$D$4,Key!$E$2:$E$4,"")</f>
        <v/>
      </c>
      <c r="E553" s="4" t="str">
        <f ca="1">_xlfn.XLOOKUP(OFFSET('Survey Data'!$E$2,A553,0),Key!$D$2:$D$4,Key!$E$2:$E$4,"")</f>
        <v/>
      </c>
      <c r="F553" s="4">
        <f ca="1">OFFSET('Survey Data'!$F$2,A553,0)</f>
        <v>0</v>
      </c>
      <c r="G553" s="4" t="str">
        <f ca="1">_xlfn.XLOOKUP(OFFSET('Survey Data'!$G$2,A553,0),Key!$G$2:$G$3,Key!$H$2:$H$3,"")</f>
        <v/>
      </c>
      <c r="I553">
        <f t="shared" ca="1" si="48"/>
        <v>0</v>
      </c>
      <c r="J553">
        <f t="shared" ca="1" si="49"/>
        <v>0</v>
      </c>
      <c r="K553">
        <f t="shared" ca="1" si="51"/>
        <v>1</v>
      </c>
      <c r="L553" t="b">
        <f t="shared" ca="1" si="52"/>
        <v>1</v>
      </c>
      <c r="M553" t="str">
        <f t="shared" ca="1" si="50"/>
        <v/>
      </c>
      <c r="N553" t="str">
        <f ca="1">IF(L553,"",VLOOKUP(I553,'P NH|Score'!$A$2:$G$8,2,FALSE))</f>
        <v/>
      </c>
      <c r="O553" t="str">
        <f ca="1">IF(L553,"",VLOOKUP(J553,'Survival Rates'!$A$4:$E$123,K553+4)*N553)</f>
        <v/>
      </c>
    </row>
    <row r="554" spans="1:15" x14ac:dyDescent="0.3">
      <c r="A554">
        <f t="shared" si="53"/>
        <v>552</v>
      </c>
      <c r="B554" s="4" t="str">
        <f ca="1">_xlfn.XLOOKUP(OFFSET('Survey Data'!$B$2,A554,0),Key!A$2:A$5,Key!B$2:B$5,"")</f>
        <v/>
      </c>
      <c r="C554" s="4" t="str">
        <f ca="1">_xlfn.XLOOKUP(OFFSET('Survey Data'!$C$2,A554,0),Key!$D$2:$D$4,Key!$E$2:$E$4,"")</f>
        <v/>
      </c>
      <c r="D554" s="4" t="str">
        <f ca="1">_xlfn.XLOOKUP(OFFSET('Survey Data'!$D$2,A554,0),Key!$D$2:$D$4,Key!$E$2:$E$4,"")</f>
        <v/>
      </c>
      <c r="E554" s="4" t="str">
        <f ca="1">_xlfn.XLOOKUP(OFFSET('Survey Data'!$E$2,A554,0),Key!$D$2:$D$4,Key!$E$2:$E$4,"")</f>
        <v/>
      </c>
      <c r="F554" s="4">
        <f ca="1">OFFSET('Survey Data'!$F$2,A554,0)</f>
        <v>0</v>
      </c>
      <c r="G554" s="4" t="str">
        <f ca="1">_xlfn.XLOOKUP(OFFSET('Survey Data'!$G$2,A554,0),Key!$G$2:$G$3,Key!$H$2:$H$3,"")</f>
        <v/>
      </c>
      <c r="I554">
        <f t="shared" ca="1" si="48"/>
        <v>0</v>
      </c>
      <c r="J554">
        <f t="shared" ca="1" si="49"/>
        <v>0</v>
      </c>
      <c r="K554">
        <f t="shared" ca="1" si="51"/>
        <v>1</v>
      </c>
      <c r="L554" t="b">
        <f t="shared" ca="1" si="52"/>
        <v>1</v>
      </c>
      <c r="M554" t="str">
        <f t="shared" ca="1" si="50"/>
        <v/>
      </c>
      <c r="N554" t="str">
        <f ca="1">IF(L554,"",VLOOKUP(I554,'P NH|Score'!$A$2:$G$8,2,FALSE))</f>
        <v/>
      </c>
      <c r="O554" t="str">
        <f ca="1">IF(L554,"",VLOOKUP(J554,'Survival Rates'!$A$4:$E$123,K554+4)*N554)</f>
        <v/>
      </c>
    </row>
    <row r="555" spans="1:15" x14ac:dyDescent="0.3">
      <c r="A555">
        <f t="shared" si="53"/>
        <v>553</v>
      </c>
      <c r="B555" s="4" t="str">
        <f ca="1">_xlfn.XLOOKUP(OFFSET('Survey Data'!$B$2,A555,0),Key!A$2:A$5,Key!B$2:B$5,"")</f>
        <v/>
      </c>
      <c r="C555" s="4" t="str">
        <f ca="1">_xlfn.XLOOKUP(OFFSET('Survey Data'!$C$2,A555,0),Key!$D$2:$D$4,Key!$E$2:$E$4,"")</f>
        <v/>
      </c>
      <c r="D555" s="4" t="str">
        <f ca="1">_xlfn.XLOOKUP(OFFSET('Survey Data'!$D$2,A555,0),Key!$D$2:$D$4,Key!$E$2:$E$4,"")</f>
        <v/>
      </c>
      <c r="E555" s="4" t="str">
        <f ca="1">_xlfn.XLOOKUP(OFFSET('Survey Data'!$E$2,A555,0),Key!$D$2:$D$4,Key!$E$2:$E$4,"")</f>
        <v/>
      </c>
      <c r="F555" s="4">
        <f ca="1">OFFSET('Survey Data'!$F$2,A555,0)</f>
        <v>0</v>
      </c>
      <c r="G555" s="4" t="str">
        <f ca="1">_xlfn.XLOOKUP(OFFSET('Survey Data'!$G$2,A555,0),Key!$G$2:$G$3,Key!$H$2:$H$3,"")</f>
        <v/>
      </c>
      <c r="I555">
        <f t="shared" ca="1" si="48"/>
        <v>0</v>
      </c>
      <c r="J555">
        <f t="shared" ca="1" si="49"/>
        <v>0</v>
      </c>
      <c r="K555">
        <f t="shared" ca="1" si="51"/>
        <v>1</v>
      </c>
      <c r="L555" t="b">
        <f t="shared" ca="1" si="52"/>
        <v>1</v>
      </c>
      <c r="M555" t="str">
        <f t="shared" ca="1" si="50"/>
        <v/>
      </c>
      <c r="N555" t="str">
        <f ca="1">IF(L555,"",VLOOKUP(I555,'P NH|Score'!$A$2:$G$8,2,FALSE))</f>
        <v/>
      </c>
      <c r="O555" t="str">
        <f ca="1">IF(L555,"",VLOOKUP(J555,'Survival Rates'!$A$4:$E$123,K555+4)*N555)</f>
        <v/>
      </c>
    </row>
    <row r="556" spans="1:15" x14ac:dyDescent="0.3">
      <c r="A556">
        <f t="shared" si="53"/>
        <v>554</v>
      </c>
      <c r="B556" s="4" t="str">
        <f ca="1">_xlfn.XLOOKUP(OFFSET('Survey Data'!$B$2,A556,0),Key!A$2:A$5,Key!B$2:B$5,"")</f>
        <v/>
      </c>
      <c r="C556" s="4" t="str">
        <f ca="1">_xlfn.XLOOKUP(OFFSET('Survey Data'!$C$2,A556,0),Key!$D$2:$D$4,Key!$E$2:$E$4,"")</f>
        <v/>
      </c>
      <c r="D556" s="4" t="str">
        <f ca="1">_xlfn.XLOOKUP(OFFSET('Survey Data'!$D$2,A556,0),Key!$D$2:$D$4,Key!$E$2:$E$4,"")</f>
        <v/>
      </c>
      <c r="E556" s="4" t="str">
        <f ca="1">_xlfn.XLOOKUP(OFFSET('Survey Data'!$E$2,A556,0),Key!$D$2:$D$4,Key!$E$2:$E$4,"")</f>
        <v/>
      </c>
      <c r="F556" s="4">
        <f ca="1">OFFSET('Survey Data'!$F$2,A556,0)</f>
        <v>0</v>
      </c>
      <c r="G556" s="4" t="str">
        <f ca="1">_xlfn.XLOOKUP(OFFSET('Survey Data'!$G$2,A556,0),Key!$G$2:$G$3,Key!$H$2:$H$3,"")</f>
        <v/>
      </c>
      <c r="I556">
        <f t="shared" ca="1" si="48"/>
        <v>0</v>
      </c>
      <c r="J556">
        <f t="shared" ca="1" si="49"/>
        <v>0</v>
      </c>
      <c r="K556">
        <f t="shared" ca="1" si="51"/>
        <v>1</v>
      </c>
      <c r="L556" t="b">
        <f t="shared" ca="1" si="52"/>
        <v>1</v>
      </c>
      <c r="M556" t="str">
        <f t="shared" ca="1" si="50"/>
        <v/>
      </c>
      <c r="N556" t="str">
        <f ca="1">IF(L556,"",VLOOKUP(I556,'P NH|Score'!$A$2:$G$8,2,FALSE))</f>
        <v/>
      </c>
      <c r="O556" t="str">
        <f ca="1">IF(L556,"",VLOOKUP(J556,'Survival Rates'!$A$4:$E$123,K556+4)*N556)</f>
        <v/>
      </c>
    </row>
    <row r="557" spans="1:15" x14ac:dyDescent="0.3">
      <c r="A557">
        <f t="shared" si="53"/>
        <v>555</v>
      </c>
      <c r="B557" s="4" t="str">
        <f ca="1">_xlfn.XLOOKUP(OFFSET('Survey Data'!$B$2,A557,0),Key!A$2:A$5,Key!B$2:B$5,"")</f>
        <v/>
      </c>
      <c r="C557" s="4" t="str">
        <f ca="1">_xlfn.XLOOKUP(OFFSET('Survey Data'!$C$2,A557,0),Key!$D$2:$D$4,Key!$E$2:$E$4,"")</f>
        <v/>
      </c>
      <c r="D557" s="4" t="str">
        <f ca="1">_xlfn.XLOOKUP(OFFSET('Survey Data'!$D$2,A557,0),Key!$D$2:$D$4,Key!$E$2:$E$4,"")</f>
        <v/>
      </c>
      <c r="E557" s="4" t="str">
        <f ca="1">_xlfn.XLOOKUP(OFFSET('Survey Data'!$E$2,A557,0),Key!$D$2:$D$4,Key!$E$2:$E$4,"")</f>
        <v/>
      </c>
      <c r="F557" s="4">
        <f ca="1">OFFSET('Survey Data'!$F$2,A557,0)</f>
        <v>0</v>
      </c>
      <c r="G557" s="4" t="str">
        <f ca="1">_xlfn.XLOOKUP(OFFSET('Survey Data'!$G$2,A557,0),Key!$G$2:$G$3,Key!$H$2:$H$3,"")</f>
        <v/>
      </c>
      <c r="I557">
        <f t="shared" ca="1" si="48"/>
        <v>0</v>
      </c>
      <c r="J557">
        <f t="shared" ca="1" si="49"/>
        <v>0</v>
      </c>
      <c r="K557">
        <f t="shared" ca="1" si="51"/>
        <v>1</v>
      </c>
      <c r="L557" t="b">
        <f t="shared" ca="1" si="52"/>
        <v>1</v>
      </c>
      <c r="M557" t="str">
        <f t="shared" ca="1" si="50"/>
        <v/>
      </c>
      <c r="N557" t="str">
        <f ca="1">IF(L557,"",VLOOKUP(I557,'P NH|Score'!$A$2:$G$8,2,FALSE))</f>
        <v/>
      </c>
      <c r="O557" t="str">
        <f ca="1">IF(L557,"",VLOOKUP(J557,'Survival Rates'!$A$4:$E$123,K557+4)*N557)</f>
        <v/>
      </c>
    </row>
    <row r="558" spans="1:15" x14ac:dyDescent="0.3">
      <c r="A558">
        <f t="shared" si="53"/>
        <v>556</v>
      </c>
      <c r="B558" s="4" t="str">
        <f ca="1">_xlfn.XLOOKUP(OFFSET('Survey Data'!$B$2,A558,0),Key!A$2:A$5,Key!B$2:B$5,"")</f>
        <v/>
      </c>
      <c r="C558" s="4" t="str">
        <f ca="1">_xlfn.XLOOKUP(OFFSET('Survey Data'!$C$2,A558,0),Key!$D$2:$D$4,Key!$E$2:$E$4,"")</f>
        <v/>
      </c>
      <c r="D558" s="4" t="str">
        <f ca="1">_xlfn.XLOOKUP(OFFSET('Survey Data'!$D$2,A558,0),Key!$D$2:$D$4,Key!$E$2:$E$4,"")</f>
        <v/>
      </c>
      <c r="E558" s="4" t="str">
        <f ca="1">_xlfn.XLOOKUP(OFFSET('Survey Data'!$E$2,A558,0),Key!$D$2:$D$4,Key!$E$2:$E$4,"")</f>
        <v/>
      </c>
      <c r="F558" s="4">
        <f ca="1">OFFSET('Survey Data'!$F$2,A558,0)</f>
        <v>0</v>
      </c>
      <c r="G558" s="4" t="str">
        <f ca="1">_xlfn.XLOOKUP(OFFSET('Survey Data'!$G$2,A558,0),Key!$G$2:$G$3,Key!$H$2:$H$3,"")</f>
        <v/>
      </c>
      <c r="I558">
        <f t="shared" ca="1" si="48"/>
        <v>0</v>
      </c>
      <c r="J558">
        <f t="shared" ca="1" si="49"/>
        <v>0</v>
      </c>
      <c r="K558">
        <f t="shared" ca="1" si="51"/>
        <v>1</v>
      </c>
      <c r="L558" t="b">
        <f t="shared" ca="1" si="52"/>
        <v>1</v>
      </c>
      <c r="M558" t="str">
        <f t="shared" ca="1" si="50"/>
        <v/>
      </c>
      <c r="N558" t="str">
        <f ca="1">IF(L558,"",VLOOKUP(I558,'P NH|Score'!$A$2:$G$8,2,FALSE))</f>
        <v/>
      </c>
      <c r="O558" t="str">
        <f ca="1">IF(L558,"",VLOOKUP(J558,'Survival Rates'!$A$4:$E$123,K558+4)*N558)</f>
        <v/>
      </c>
    </row>
    <row r="559" spans="1:15" x14ac:dyDescent="0.3">
      <c r="A559">
        <f t="shared" si="53"/>
        <v>557</v>
      </c>
      <c r="B559" s="4" t="str">
        <f ca="1">_xlfn.XLOOKUP(OFFSET('Survey Data'!$B$2,A559,0),Key!A$2:A$5,Key!B$2:B$5,"")</f>
        <v/>
      </c>
      <c r="C559" s="4" t="str">
        <f ca="1">_xlfn.XLOOKUP(OFFSET('Survey Data'!$C$2,A559,0),Key!$D$2:$D$4,Key!$E$2:$E$4,"")</f>
        <v/>
      </c>
      <c r="D559" s="4" t="str">
        <f ca="1">_xlfn.XLOOKUP(OFFSET('Survey Data'!$D$2,A559,0),Key!$D$2:$D$4,Key!$E$2:$E$4,"")</f>
        <v/>
      </c>
      <c r="E559" s="4" t="str">
        <f ca="1">_xlfn.XLOOKUP(OFFSET('Survey Data'!$E$2,A559,0),Key!$D$2:$D$4,Key!$E$2:$E$4,"")</f>
        <v/>
      </c>
      <c r="F559" s="4">
        <f ca="1">OFFSET('Survey Data'!$F$2,A559,0)</f>
        <v>0</v>
      </c>
      <c r="G559" s="4" t="str">
        <f ca="1">_xlfn.XLOOKUP(OFFSET('Survey Data'!$G$2,A559,0),Key!$G$2:$G$3,Key!$H$2:$H$3,"")</f>
        <v/>
      </c>
      <c r="I559">
        <f t="shared" ca="1" si="48"/>
        <v>0</v>
      </c>
      <c r="J559">
        <f t="shared" ca="1" si="49"/>
        <v>0</v>
      </c>
      <c r="K559">
        <f t="shared" ca="1" si="51"/>
        <v>1</v>
      </c>
      <c r="L559" t="b">
        <f t="shared" ca="1" si="52"/>
        <v>1</v>
      </c>
      <c r="M559" t="str">
        <f t="shared" ca="1" si="50"/>
        <v/>
      </c>
      <c r="N559" t="str">
        <f ca="1">IF(L559,"",VLOOKUP(I559,'P NH|Score'!$A$2:$G$8,2,FALSE))</f>
        <v/>
      </c>
      <c r="O559" t="str">
        <f ca="1">IF(L559,"",VLOOKUP(J559,'Survival Rates'!$A$4:$E$123,K559+4)*N559)</f>
        <v/>
      </c>
    </row>
    <row r="560" spans="1:15" x14ac:dyDescent="0.3">
      <c r="A560">
        <f t="shared" si="53"/>
        <v>558</v>
      </c>
      <c r="B560" s="4" t="str">
        <f ca="1">_xlfn.XLOOKUP(OFFSET('Survey Data'!$B$2,A560,0),Key!A$2:A$5,Key!B$2:B$5,"")</f>
        <v/>
      </c>
      <c r="C560" s="4" t="str">
        <f ca="1">_xlfn.XLOOKUP(OFFSET('Survey Data'!$C$2,A560,0),Key!$D$2:$D$4,Key!$E$2:$E$4,"")</f>
        <v/>
      </c>
      <c r="D560" s="4" t="str">
        <f ca="1">_xlfn.XLOOKUP(OFFSET('Survey Data'!$D$2,A560,0),Key!$D$2:$D$4,Key!$E$2:$E$4,"")</f>
        <v/>
      </c>
      <c r="E560" s="4" t="str">
        <f ca="1">_xlfn.XLOOKUP(OFFSET('Survey Data'!$E$2,A560,0),Key!$D$2:$D$4,Key!$E$2:$E$4,"")</f>
        <v/>
      </c>
      <c r="F560" s="4">
        <f ca="1">OFFSET('Survey Data'!$F$2,A560,0)</f>
        <v>0</v>
      </c>
      <c r="G560" s="4" t="str">
        <f ca="1">_xlfn.XLOOKUP(OFFSET('Survey Data'!$G$2,A560,0),Key!$G$2:$G$3,Key!$H$2:$H$3,"")</f>
        <v/>
      </c>
      <c r="I560">
        <f t="shared" ca="1" si="48"/>
        <v>0</v>
      </c>
      <c r="J560">
        <f t="shared" ca="1" si="49"/>
        <v>0</v>
      </c>
      <c r="K560">
        <f t="shared" ca="1" si="51"/>
        <v>1</v>
      </c>
      <c r="L560" t="b">
        <f t="shared" ca="1" si="52"/>
        <v>1</v>
      </c>
      <c r="M560" t="str">
        <f t="shared" ca="1" si="50"/>
        <v/>
      </c>
      <c r="N560" t="str">
        <f ca="1">IF(L560,"",VLOOKUP(I560,'P NH|Score'!$A$2:$G$8,2,FALSE))</f>
        <v/>
      </c>
      <c r="O560" t="str">
        <f ca="1">IF(L560,"",VLOOKUP(J560,'Survival Rates'!$A$4:$E$123,K560+4)*N560)</f>
        <v/>
      </c>
    </row>
    <row r="561" spans="1:15" x14ac:dyDescent="0.3">
      <c r="A561">
        <f t="shared" si="53"/>
        <v>559</v>
      </c>
      <c r="B561" s="4" t="str">
        <f ca="1">_xlfn.XLOOKUP(OFFSET('Survey Data'!$B$2,A561,0),Key!A$2:A$5,Key!B$2:B$5,"")</f>
        <v/>
      </c>
      <c r="C561" s="4" t="str">
        <f ca="1">_xlfn.XLOOKUP(OFFSET('Survey Data'!$C$2,A561,0),Key!$D$2:$D$4,Key!$E$2:$E$4,"")</f>
        <v/>
      </c>
      <c r="D561" s="4" t="str">
        <f ca="1">_xlfn.XLOOKUP(OFFSET('Survey Data'!$D$2,A561,0),Key!$D$2:$D$4,Key!$E$2:$E$4,"")</f>
        <v/>
      </c>
      <c r="E561" s="4" t="str">
        <f ca="1">_xlfn.XLOOKUP(OFFSET('Survey Data'!$E$2,A561,0),Key!$D$2:$D$4,Key!$E$2:$E$4,"")</f>
        <v/>
      </c>
      <c r="F561" s="4">
        <f ca="1">OFFSET('Survey Data'!$F$2,A561,0)</f>
        <v>0</v>
      </c>
      <c r="G561" s="4" t="str">
        <f ca="1">_xlfn.XLOOKUP(OFFSET('Survey Data'!$G$2,A561,0),Key!$G$2:$G$3,Key!$H$2:$H$3,"")</f>
        <v/>
      </c>
      <c r="I561">
        <f t="shared" ca="1" si="48"/>
        <v>0</v>
      </c>
      <c r="J561">
        <f t="shared" ca="1" si="49"/>
        <v>0</v>
      </c>
      <c r="K561">
        <f t="shared" ca="1" si="51"/>
        <v>1</v>
      </c>
      <c r="L561" t="b">
        <f t="shared" ca="1" si="52"/>
        <v>1</v>
      </c>
      <c r="M561" t="str">
        <f t="shared" ca="1" si="50"/>
        <v/>
      </c>
      <c r="N561" t="str">
        <f ca="1">IF(L561,"",VLOOKUP(I561,'P NH|Score'!$A$2:$G$8,2,FALSE))</f>
        <v/>
      </c>
      <c r="O561" t="str">
        <f ca="1">IF(L561,"",VLOOKUP(J561,'Survival Rates'!$A$4:$E$123,K561+4)*N561)</f>
        <v/>
      </c>
    </row>
    <row r="562" spans="1:15" x14ac:dyDescent="0.3">
      <c r="A562">
        <f t="shared" si="53"/>
        <v>560</v>
      </c>
      <c r="B562" s="4" t="str">
        <f ca="1">_xlfn.XLOOKUP(OFFSET('Survey Data'!$B$2,A562,0),Key!A$2:A$5,Key!B$2:B$5,"")</f>
        <v/>
      </c>
      <c r="C562" s="4" t="str">
        <f ca="1">_xlfn.XLOOKUP(OFFSET('Survey Data'!$C$2,A562,0),Key!$D$2:$D$4,Key!$E$2:$E$4,"")</f>
        <v/>
      </c>
      <c r="D562" s="4" t="str">
        <f ca="1">_xlfn.XLOOKUP(OFFSET('Survey Data'!$D$2,A562,0),Key!$D$2:$D$4,Key!$E$2:$E$4,"")</f>
        <v/>
      </c>
      <c r="E562" s="4" t="str">
        <f ca="1">_xlfn.XLOOKUP(OFFSET('Survey Data'!$E$2,A562,0),Key!$D$2:$D$4,Key!$E$2:$E$4,"")</f>
        <v/>
      </c>
      <c r="F562" s="4">
        <f ca="1">OFFSET('Survey Data'!$F$2,A562,0)</f>
        <v>0</v>
      </c>
      <c r="G562" s="4" t="str">
        <f ca="1">_xlfn.XLOOKUP(OFFSET('Survey Data'!$G$2,A562,0),Key!$G$2:$G$3,Key!$H$2:$H$3,"")</f>
        <v/>
      </c>
      <c r="I562">
        <f t="shared" ca="1" si="48"/>
        <v>0</v>
      </c>
      <c r="J562">
        <f t="shared" ca="1" si="49"/>
        <v>0</v>
      </c>
      <c r="K562">
        <f t="shared" ca="1" si="51"/>
        <v>1</v>
      </c>
      <c r="L562" t="b">
        <f t="shared" ca="1" si="52"/>
        <v>1</v>
      </c>
      <c r="M562" t="str">
        <f t="shared" ca="1" si="50"/>
        <v/>
      </c>
      <c r="N562" t="str">
        <f ca="1">IF(L562,"",VLOOKUP(I562,'P NH|Score'!$A$2:$G$8,2,FALSE))</f>
        <v/>
      </c>
      <c r="O562" t="str">
        <f ca="1">IF(L562,"",VLOOKUP(J562,'Survival Rates'!$A$4:$E$123,K562+4)*N562)</f>
        <v/>
      </c>
    </row>
    <row r="563" spans="1:15" x14ac:dyDescent="0.3">
      <c r="A563">
        <f t="shared" si="53"/>
        <v>561</v>
      </c>
      <c r="B563" s="4" t="str">
        <f ca="1">_xlfn.XLOOKUP(OFFSET('Survey Data'!$B$2,A563,0),Key!A$2:A$5,Key!B$2:B$5,"")</f>
        <v/>
      </c>
      <c r="C563" s="4" t="str">
        <f ca="1">_xlfn.XLOOKUP(OFFSET('Survey Data'!$C$2,A563,0),Key!$D$2:$D$4,Key!$E$2:$E$4,"")</f>
        <v/>
      </c>
      <c r="D563" s="4" t="str">
        <f ca="1">_xlfn.XLOOKUP(OFFSET('Survey Data'!$D$2,A563,0),Key!$D$2:$D$4,Key!$E$2:$E$4,"")</f>
        <v/>
      </c>
      <c r="E563" s="4" t="str">
        <f ca="1">_xlfn.XLOOKUP(OFFSET('Survey Data'!$E$2,A563,0),Key!$D$2:$D$4,Key!$E$2:$E$4,"")</f>
        <v/>
      </c>
      <c r="F563" s="4">
        <f ca="1">OFFSET('Survey Data'!$F$2,A563,0)</f>
        <v>0</v>
      </c>
      <c r="G563" s="4" t="str">
        <f ca="1">_xlfn.XLOOKUP(OFFSET('Survey Data'!$G$2,A563,0),Key!$G$2:$G$3,Key!$H$2:$H$3,"")</f>
        <v/>
      </c>
      <c r="I563">
        <f t="shared" ca="1" si="48"/>
        <v>0</v>
      </c>
      <c r="J563">
        <f t="shared" ca="1" si="49"/>
        <v>0</v>
      </c>
      <c r="K563">
        <f t="shared" ca="1" si="51"/>
        <v>1</v>
      </c>
      <c r="L563" t="b">
        <f t="shared" ca="1" si="52"/>
        <v>1</v>
      </c>
      <c r="M563" t="str">
        <f t="shared" ca="1" si="50"/>
        <v/>
      </c>
      <c r="N563" t="str">
        <f ca="1">IF(L563,"",VLOOKUP(I563,'P NH|Score'!$A$2:$G$8,2,FALSE))</f>
        <v/>
      </c>
      <c r="O563" t="str">
        <f ca="1">IF(L563,"",VLOOKUP(J563,'Survival Rates'!$A$4:$E$123,K563+4)*N563)</f>
        <v/>
      </c>
    </row>
    <row r="564" spans="1:15" x14ac:dyDescent="0.3">
      <c r="A564">
        <f t="shared" si="53"/>
        <v>562</v>
      </c>
      <c r="B564" s="4" t="str">
        <f ca="1">_xlfn.XLOOKUP(OFFSET('Survey Data'!$B$2,A564,0),Key!A$2:A$5,Key!B$2:B$5,"")</f>
        <v/>
      </c>
      <c r="C564" s="4" t="str">
        <f ca="1">_xlfn.XLOOKUP(OFFSET('Survey Data'!$C$2,A564,0),Key!$D$2:$D$4,Key!$E$2:$E$4,"")</f>
        <v/>
      </c>
      <c r="D564" s="4" t="str">
        <f ca="1">_xlfn.XLOOKUP(OFFSET('Survey Data'!$D$2,A564,0),Key!$D$2:$D$4,Key!$E$2:$E$4,"")</f>
        <v/>
      </c>
      <c r="E564" s="4" t="str">
        <f ca="1">_xlfn.XLOOKUP(OFFSET('Survey Data'!$E$2,A564,0),Key!$D$2:$D$4,Key!$E$2:$E$4,"")</f>
        <v/>
      </c>
      <c r="F564" s="4">
        <f ca="1">OFFSET('Survey Data'!$F$2,A564,0)</f>
        <v>0</v>
      </c>
      <c r="G564" s="4" t="str">
        <f ca="1">_xlfn.XLOOKUP(OFFSET('Survey Data'!$G$2,A564,0),Key!$G$2:$G$3,Key!$H$2:$H$3,"")</f>
        <v/>
      </c>
      <c r="I564">
        <f t="shared" ca="1" si="48"/>
        <v>0</v>
      </c>
      <c r="J564">
        <f t="shared" ca="1" si="49"/>
        <v>0</v>
      </c>
      <c r="K564">
        <f t="shared" ca="1" si="51"/>
        <v>1</v>
      </c>
      <c r="L564" t="b">
        <f t="shared" ca="1" si="52"/>
        <v>1</v>
      </c>
      <c r="M564" t="str">
        <f t="shared" ca="1" si="50"/>
        <v/>
      </c>
      <c r="N564" t="str">
        <f ca="1">IF(L564,"",VLOOKUP(I564,'P NH|Score'!$A$2:$G$8,2,FALSE))</f>
        <v/>
      </c>
      <c r="O564" t="str">
        <f ca="1">IF(L564,"",VLOOKUP(J564,'Survival Rates'!$A$4:$E$123,K564+4)*N564)</f>
        <v/>
      </c>
    </row>
    <row r="565" spans="1:15" x14ac:dyDescent="0.3">
      <c r="A565">
        <f t="shared" si="53"/>
        <v>563</v>
      </c>
      <c r="B565" s="4" t="str">
        <f ca="1">_xlfn.XLOOKUP(OFFSET('Survey Data'!$B$2,A565,0),Key!A$2:A$5,Key!B$2:B$5,"")</f>
        <v/>
      </c>
      <c r="C565" s="4" t="str">
        <f ca="1">_xlfn.XLOOKUP(OFFSET('Survey Data'!$C$2,A565,0),Key!$D$2:$D$4,Key!$E$2:$E$4,"")</f>
        <v/>
      </c>
      <c r="D565" s="4" t="str">
        <f ca="1">_xlfn.XLOOKUP(OFFSET('Survey Data'!$D$2,A565,0),Key!$D$2:$D$4,Key!$E$2:$E$4,"")</f>
        <v/>
      </c>
      <c r="E565" s="4" t="str">
        <f ca="1">_xlfn.XLOOKUP(OFFSET('Survey Data'!$E$2,A565,0),Key!$D$2:$D$4,Key!$E$2:$E$4,"")</f>
        <v/>
      </c>
      <c r="F565" s="4">
        <f ca="1">OFFSET('Survey Data'!$F$2,A565,0)</f>
        <v>0</v>
      </c>
      <c r="G565" s="4" t="str">
        <f ca="1">_xlfn.XLOOKUP(OFFSET('Survey Data'!$G$2,A565,0),Key!$G$2:$G$3,Key!$H$2:$H$3,"")</f>
        <v/>
      </c>
      <c r="I565">
        <f t="shared" ca="1" si="48"/>
        <v>0</v>
      </c>
      <c r="J565">
        <f t="shared" ca="1" si="49"/>
        <v>0</v>
      </c>
      <c r="K565">
        <f t="shared" ca="1" si="51"/>
        <v>1</v>
      </c>
      <c r="L565" t="b">
        <f t="shared" ca="1" si="52"/>
        <v>1</v>
      </c>
      <c r="M565" t="str">
        <f t="shared" ca="1" si="50"/>
        <v/>
      </c>
      <c r="N565" t="str">
        <f ca="1">IF(L565,"",VLOOKUP(I565,'P NH|Score'!$A$2:$G$8,2,FALSE))</f>
        <v/>
      </c>
      <c r="O565" t="str">
        <f ca="1">IF(L565,"",VLOOKUP(J565,'Survival Rates'!$A$4:$E$123,K565+4)*N565)</f>
        <v/>
      </c>
    </row>
    <row r="566" spans="1:15" x14ac:dyDescent="0.3">
      <c r="A566">
        <f t="shared" si="53"/>
        <v>564</v>
      </c>
      <c r="B566" s="4" t="str">
        <f ca="1">_xlfn.XLOOKUP(OFFSET('Survey Data'!$B$2,A566,0),Key!A$2:A$5,Key!B$2:B$5,"")</f>
        <v/>
      </c>
      <c r="C566" s="4" t="str">
        <f ca="1">_xlfn.XLOOKUP(OFFSET('Survey Data'!$C$2,A566,0),Key!$D$2:$D$4,Key!$E$2:$E$4,"")</f>
        <v/>
      </c>
      <c r="D566" s="4" t="str">
        <f ca="1">_xlfn.XLOOKUP(OFFSET('Survey Data'!$D$2,A566,0),Key!$D$2:$D$4,Key!$E$2:$E$4,"")</f>
        <v/>
      </c>
      <c r="E566" s="4" t="str">
        <f ca="1">_xlfn.XLOOKUP(OFFSET('Survey Data'!$E$2,A566,0),Key!$D$2:$D$4,Key!$E$2:$E$4,"")</f>
        <v/>
      </c>
      <c r="F566" s="4">
        <f ca="1">OFFSET('Survey Data'!$F$2,A566,0)</f>
        <v>0</v>
      </c>
      <c r="G566" s="4" t="str">
        <f ca="1">_xlfn.XLOOKUP(OFFSET('Survey Data'!$G$2,A566,0),Key!$G$2:$G$3,Key!$H$2:$H$3,"")</f>
        <v/>
      </c>
      <c r="I566">
        <f t="shared" ca="1" si="48"/>
        <v>0</v>
      </c>
      <c r="J566">
        <f t="shared" ca="1" si="49"/>
        <v>0</v>
      </c>
      <c r="K566">
        <f t="shared" ca="1" si="51"/>
        <v>1</v>
      </c>
      <c r="L566" t="b">
        <f t="shared" ca="1" si="52"/>
        <v>1</v>
      </c>
      <c r="M566" t="str">
        <f t="shared" ca="1" si="50"/>
        <v/>
      </c>
      <c r="N566" t="str">
        <f ca="1">IF(L566,"",VLOOKUP(I566,'P NH|Score'!$A$2:$G$8,2,FALSE))</f>
        <v/>
      </c>
      <c r="O566" t="str">
        <f ca="1">IF(L566,"",VLOOKUP(J566,'Survival Rates'!$A$4:$E$123,K566+4)*N566)</f>
        <v/>
      </c>
    </row>
    <row r="567" spans="1:15" x14ac:dyDescent="0.3">
      <c r="A567">
        <f t="shared" si="53"/>
        <v>565</v>
      </c>
      <c r="B567" s="4" t="str">
        <f ca="1">_xlfn.XLOOKUP(OFFSET('Survey Data'!$B$2,A567,0),Key!A$2:A$5,Key!B$2:B$5,"")</f>
        <v/>
      </c>
      <c r="C567" s="4" t="str">
        <f ca="1">_xlfn.XLOOKUP(OFFSET('Survey Data'!$C$2,A567,0),Key!$D$2:$D$4,Key!$E$2:$E$4,"")</f>
        <v/>
      </c>
      <c r="D567" s="4" t="str">
        <f ca="1">_xlfn.XLOOKUP(OFFSET('Survey Data'!$D$2,A567,0),Key!$D$2:$D$4,Key!$E$2:$E$4,"")</f>
        <v/>
      </c>
      <c r="E567" s="4" t="str">
        <f ca="1">_xlfn.XLOOKUP(OFFSET('Survey Data'!$E$2,A567,0),Key!$D$2:$D$4,Key!$E$2:$E$4,"")</f>
        <v/>
      </c>
      <c r="F567" s="4">
        <f ca="1">OFFSET('Survey Data'!$F$2,A567,0)</f>
        <v>0</v>
      </c>
      <c r="G567" s="4" t="str">
        <f ca="1">_xlfn.XLOOKUP(OFFSET('Survey Data'!$G$2,A567,0),Key!$G$2:$G$3,Key!$H$2:$H$3,"")</f>
        <v/>
      </c>
      <c r="I567">
        <f t="shared" ca="1" si="48"/>
        <v>0</v>
      </c>
      <c r="J567">
        <f t="shared" ca="1" si="49"/>
        <v>0</v>
      </c>
      <c r="K567">
        <f t="shared" ca="1" si="51"/>
        <v>1</v>
      </c>
      <c r="L567" t="b">
        <f t="shared" ca="1" si="52"/>
        <v>1</v>
      </c>
      <c r="M567" t="str">
        <f t="shared" ca="1" si="50"/>
        <v/>
      </c>
      <c r="N567" t="str">
        <f ca="1">IF(L567,"",VLOOKUP(I567,'P NH|Score'!$A$2:$G$8,2,FALSE))</f>
        <v/>
      </c>
      <c r="O567" t="str">
        <f ca="1">IF(L567,"",VLOOKUP(J567,'Survival Rates'!$A$4:$E$123,K567+4)*N567)</f>
        <v/>
      </c>
    </row>
    <row r="568" spans="1:15" x14ac:dyDescent="0.3">
      <c r="A568">
        <f t="shared" si="53"/>
        <v>566</v>
      </c>
      <c r="B568" s="4" t="str">
        <f ca="1">_xlfn.XLOOKUP(OFFSET('Survey Data'!$B$2,A568,0),Key!A$2:A$5,Key!B$2:B$5,"")</f>
        <v/>
      </c>
      <c r="C568" s="4" t="str">
        <f ca="1">_xlfn.XLOOKUP(OFFSET('Survey Data'!$C$2,A568,0),Key!$D$2:$D$4,Key!$E$2:$E$4,"")</f>
        <v/>
      </c>
      <c r="D568" s="4" t="str">
        <f ca="1">_xlfn.XLOOKUP(OFFSET('Survey Data'!$D$2,A568,0),Key!$D$2:$D$4,Key!$E$2:$E$4,"")</f>
        <v/>
      </c>
      <c r="E568" s="4" t="str">
        <f ca="1">_xlfn.XLOOKUP(OFFSET('Survey Data'!$E$2,A568,0),Key!$D$2:$D$4,Key!$E$2:$E$4,"")</f>
        <v/>
      </c>
      <c r="F568" s="4">
        <f ca="1">OFFSET('Survey Data'!$F$2,A568,0)</f>
        <v>0</v>
      </c>
      <c r="G568" s="4" t="str">
        <f ca="1">_xlfn.XLOOKUP(OFFSET('Survey Data'!$G$2,A568,0),Key!$G$2:$G$3,Key!$H$2:$H$3,"")</f>
        <v/>
      </c>
      <c r="I568">
        <f t="shared" ca="1" si="48"/>
        <v>0</v>
      </c>
      <c r="J568">
        <f t="shared" ca="1" si="49"/>
        <v>0</v>
      </c>
      <c r="K568">
        <f t="shared" ca="1" si="51"/>
        <v>1</v>
      </c>
      <c r="L568" t="b">
        <f t="shared" ca="1" si="52"/>
        <v>1</v>
      </c>
      <c r="M568" t="str">
        <f t="shared" ca="1" si="50"/>
        <v/>
      </c>
      <c r="N568" t="str">
        <f ca="1">IF(L568,"",VLOOKUP(I568,'P NH|Score'!$A$2:$G$8,2,FALSE))</f>
        <v/>
      </c>
      <c r="O568" t="str">
        <f ca="1">IF(L568,"",VLOOKUP(J568,'Survival Rates'!$A$4:$E$123,K568+4)*N568)</f>
        <v/>
      </c>
    </row>
    <row r="569" spans="1:15" x14ac:dyDescent="0.3">
      <c r="A569">
        <f t="shared" si="53"/>
        <v>567</v>
      </c>
      <c r="B569" s="4" t="str">
        <f ca="1">_xlfn.XLOOKUP(OFFSET('Survey Data'!$B$2,A569,0),Key!A$2:A$5,Key!B$2:B$5,"")</f>
        <v/>
      </c>
      <c r="C569" s="4" t="str">
        <f ca="1">_xlfn.XLOOKUP(OFFSET('Survey Data'!$C$2,A569,0),Key!$D$2:$D$4,Key!$E$2:$E$4,"")</f>
        <v/>
      </c>
      <c r="D569" s="4" t="str">
        <f ca="1">_xlfn.XLOOKUP(OFFSET('Survey Data'!$D$2,A569,0),Key!$D$2:$D$4,Key!$E$2:$E$4,"")</f>
        <v/>
      </c>
      <c r="E569" s="4" t="str">
        <f ca="1">_xlfn.XLOOKUP(OFFSET('Survey Data'!$E$2,A569,0),Key!$D$2:$D$4,Key!$E$2:$E$4,"")</f>
        <v/>
      </c>
      <c r="F569" s="4">
        <f ca="1">OFFSET('Survey Data'!$F$2,A569,0)</f>
        <v>0</v>
      </c>
      <c r="G569" s="4" t="str">
        <f ca="1">_xlfn.XLOOKUP(OFFSET('Survey Data'!$G$2,A569,0),Key!$G$2:$G$3,Key!$H$2:$H$3,"")</f>
        <v/>
      </c>
      <c r="I569">
        <f t="shared" ca="1" si="48"/>
        <v>0</v>
      </c>
      <c r="J569">
        <f t="shared" ca="1" si="49"/>
        <v>0</v>
      </c>
      <c r="K569">
        <f t="shared" ca="1" si="51"/>
        <v>1</v>
      </c>
      <c r="L569" t="b">
        <f t="shared" ca="1" si="52"/>
        <v>1</v>
      </c>
      <c r="M569" t="str">
        <f t="shared" ca="1" si="50"/>
        <v/>
      </c>
      <c r="N569" t="str">
        <f ca="1">IF(L569,"",VLOOKUP(I569,'P NH|Score'!$A$2:$G$8,2,FALSE))</f>
        <v/>
      </c>
      <c r="O569" t="str">
        <f ca="1">IF(L569,"",VLOOKUP(J569,'Survival Rates'!$A$4:$E$123,K569+4)*N569)</f>
        <v/>
      </c>
    </row>
    <row r="570" spans="1:15" x14ac:dyDescent="0.3">
      <c r="A570">
        <f t="shared" si="53"/>
        <v>568</v>
      </c>
      <c r="B570" s="4" t="str">
        <f ca="1">_xlfn.XLOOKUP(OFFSET('Survey Data'!$B$2,A570,0),Key!A$2:A$5,Key!B$2:B$5,"")</f>
        <v/>
      </c>
      <c r="C570" s="4" t="str">
        <f ca="1">_xlfn.XLOOKUP(OFFSET('Survey Data'!$C$2,A570,0),Key!$D$2:$D$4,Key!$E$2:$E$4,"")</f>
        <v/>
      </c>
      <c r="D570" s="4" t="str">
        <f ca="1">_xlfn.XLOOKUP(OFFSET('Survey Data'!$D$2,A570,0),Key!$D$2:$D$4,Key!$E$2:$E$4,"")</f>
        <v/>
      </c>
      <c r="E570" s="4" t="str">
        <f ca="1">_xlfn.XLOOKUP(OFFSET('Survey Data'!$E$2,A570,0),Key!$D$2:$D$4,Key!$E$2:$E$4,"")</f>
        <v/>
      </c>
      <c r="F570" s="4">
        <f ca="1">OFFSET('Survey Data'!$F$2,A570,0)</f>
        <v>0</v>
      </c>
      <c r="G570" s="4" t="str">
        <f ca="1">_xlfn.XLOOKUP(OFFSET('Survey Data'!$G$2,A570,0),Key!$G$2:$G$3,Key!$H$2:$H$3,"")</f>
        <v/>
      </c>
      <c r="I570">
        <f t="shared" ca="1" si="48"/>
        <v>0</v>
      </c>
      <c r="J570">
        <f t="shared" ca="1" si="49"/>
        <v>0</v>
      </c>
      <c r="K570">
        <f t="shared" ca="1" si="51"/>
        <v>1</v>
      </c>
      <c r="L570" t="b">
        <f t="shared" ca="1" si="52"/>
        <v>1</v>
      </c>
      <c r="M570" t="str">
        <f t="shared" ca="1" si="50"/>
        <v/>
      </c>
      <c r="N570" t="str">
        <f ca="1">IF(L570,"",VLOOKUP(I570,'P NH|Score'!$A$2:$G$8,2,FALSE))</f>
        <v/>
      </c>
      <c r="O570" t="str">
        <f ca="1">IF(L570,"",VLOOKUP(J570,'Survival Rates'!$A$4:$E$123,K570+4)*N570)</f>
        <v/>
      </c>
    </row>
    <row r="571" spans="1:15" x14ac:dyDescent="0.3">
      <c r="A571">
        <f t="shared" si="53"/>
        <v>569</v>
      </c>
      <c r="B571" s="4" t="str">
        <f ca="1">_xlfn.XLOOKUP(OFFSET('Survey Data'!$B$2,A571,0),Key!A$2:A$5,Key!B$2:B$5,"")</f>
        <v/>
      </c>
      <c r="C571" s="4" t="str">
        <f ca="1">_xlfn.XLOOKUP(OFFSET('Survey Data'!$C$2,A571,0),Key!$D$2:$D$4,Key!$E$2:$E$4,"")</f>
        <v/>
      </c>
      <c r="D571" s="4" t="str">
        <f ca="1">_xlfn.XLOOKUP(OFFSET('Survey Data'!$D$2,A571,0),Key!$D$2:$D$4,Key!$E$2:$E$4,"")</f>
        <v/>
      </c>
      <c r="E571" s="4" t="str">
        <f ca="1">_xlfn.XLOOKUP(OFFSET('Survey Data'!$E$2,A571,0),Key!$D$2:$D$4,Key!$E$2:$E$4,"")</f>
        <v/>
      </c>
      <c r="F571" s="4">
        <f ca="1">OFFSET('Survey Data'!$F$2,A571,0)</f>
        <v>0</v>
      </c>
      <c r="G571" s="4" t="str">
        <f ca="1">_xlfn.XLOOKUP(OFFSET('Survey Data'!$G$2,A571,0),Key!$G$2:$G$3,Key!$H$2:$H$3,"")</f>
        <v/>
      </c>
      <c r="I571">
        <f t="shared" ca="1" si="48"/>
        <v>0</v>
      </c>
      <c r="J571">
        <f t="shared" ca="1" si="49"/>
        <v>0</v>
      </c>
      <c r="K571">
        <f t="shared" ca="1" si="51"/>
        <v>1</v>
      </c>
      <c r="L571" t="b">
        <f t="shared" ca="1" si="52"/>
        <v>1</v>
      </c>
      <c r="M571" t="str">
        <f t="shared" ca="1" si="50"/>
        <v/>
      </c>
      <c r="N571" t="str">
        <f ca="1">IF(L571,"",VLOOKUP(I571,'P NH|Score'!$A$2:$G$8,2,FALSE))</f>
        <v/>
      </c>
      <c r="O571" t="str">
        <f ca="1">IF(L571,"",VLOOKUP(J571,'Survival Rates'!$A$4:$E$123,K571+4)*N571)</f>
        <v/>
      </c>
    </row>
    <row r="572" spans="1:15" x14ac:dyDescent="0.3">
      <c r="A572">
        <f t="shared" si="53"/>
        <v>570</v>
      </c>
      <c r="B572" s="4" t="str">
        <f ca="1">_xlfn.XLOOKUP(OFFSET('Survey Data'!$B$2,A572,0),Key!A$2:A$5,Key!B$2:B$5,"")</f>
        <v/>
      </c>
      <c r="C572" s="4" t="str">
        <f ca="1">_xlfn.XLOOKUP(OFFSET('Survey Data'!$C$2,A572,0),Key!$D$2:$D$4,Key!$E$2:$E$4,"")</f>
        <v/>
      </c>
      <c r="D572" s="4" t="str">
        <f ca="1">_xlfn.XLOOKUP(OFFSET('Survey Data'!$D$2,A572,0),Key!$D$2:$D$4,Key!$E$2:$E$4,"")</f>
        <v/>
      </c>
      <c r="E572" s="4" t="str">
        <f ca="1">_xlfn.XLOOKUP(OFFSET('Survey Data'!$E$2,A572,0),Key!$D$2:$D$4,Key!$E$2:$E$4,"")</f>
        <v/>
      </c>
      <c r="F572" s="4">
        <f ca="1">OFFSET('Survey Data'!$F$2,A572,0)</f>
        <v>0</v>
      </c>
      <c r="G572" s="4" t="str">
        <f ca="1">_xlfn.XLOOKUP(OFFSET('Survey Data'!$G$2,A572,0),Key!$G$2:$G$3,Key!$H$2:$H$3,"")</f>
        <v/>
      </c>
      <c r="I572">
        <f t="shared" ca="1" si="48"/>
        <v>0</v>
      </c>
      <c r="J572">
        <f t="shared" ca="1" si="49"/>
        <v>0</v>
      </c>
      <c r="K572">
        <f t="shared" ca="1" si="51"/>
        <v>1</v>
      </c>
      <c r="L572" t="b">
        <f t="shared" ca="1" si="52"/>
        <v>1</v>
      </c>
      <c r="M572" t="str">
        <f t="shared" ca="1" si="50"/>
        <v/>
      </c>
      <c r="N572" t="str">
        <f ca="1">IF(L572,"",VLOOKUP(I572,'P NH|Score'!$A$2:$G$8,2,FALSE))</f>
        <v/>
      </c>
      <c r="O572" t="str">
        <f ca="1">IF(L572,"",VLOOKUP(J572,'Survival Rates'!$A$4:$E$123,K572+4)*N572)</f>
        <v/>
      </c>
    </row>
    <row r="573" spans="1:15" x14ac:dyDescent="0.3">
      <c r="A573">
        <f t="shared" si="53"/>
        <v>571</v>
      </c>
      <c r="B573" s="4" t="str">
        <f ca="1">_xlfn.XLOOKUP(OFFSET('Survey Data'!$B$2,A573,0),Key!A$2:A$5,Key!B$2:B$5,"")</f>
        <v/>
      </c>
      <c r="C573" s="4" t="str">
        <f ca="1">_xlfn.XLOOKUP(OFFSET('Survey Data'!$C$2,A573,0),Key!$D$2:$D$4,Key!$E$2:$E$4,"")</f>
        <v/>
      </c>
      <c r="D573" s="4" t="str">
        <f ca="1">_xlfn.XLOOKUP(OFFSET('Survey Data'!$D$2,A573,0),Key!$D$2:$D$4,Key!$E$2:$E$4,"")</f>
        <v/>
      </c>
      <c r="E573" s="4" t="str">
        <f ca="1">_xlfn.XLOOKUP(OFFSET('Survey Data'!$E$2,A573,0),Key!$D$2:$D$4,Key!$E$2:$E$4,"")</f>
        <v/>
      </c>
      <c r="F573" s="4">
        <f ca="1">OFFSET('Survey Data'!$F$2,A573,0)</f>
        <v>0</v>
      </c>
      <c r="G573" s="4" t="str">
        <f ca="1">_xlfn.XLOOKUP(OFFSET('Survey Data'!$G$2,A573,0),Key!$G$2:$G$3,Key!$H$2:$H$3,"")</f>
        <v/>
      </c>
      <c r="I573">
        <f t="shared" ca="1" si="48"/>
        <v>0</v>
      </c>
      <c r="J573">
        <f t="shared" ca="1" si="49"/>
        <v>0</v>
      </c>
      <c r="K573">
        <f t="shared" ca="1" si="51"/>
        <v>1</v>
      </c>
      <c r="L573" t="b">
        <f t="shared" ca="1" si="52"/>
        <v>1</v>
      </c>
      <c r="M573" t="str">
        <f t="shared" ca="1" si="50"/>
        <v/>
      </c>
      <c r="N573" t="str">
        <f ca="1">IF(L573,"",VLOOKUP(I573,'P NH|Score'!$A$2:$G$8,2,FALSE))</f>
        <v/>
      </c>
      <c r="O573" t="str">
        <f ca="1">IF(L573,"",VLOOKUP(J573,'Survival Rates'!$A$4:$E$123,K573+4)*N573)</f>
        <v/>
      </c>
    </row>
    <row r="574" spans="1:15" x14ac:dyDescent="0.3">
      <c r="A574">
        <f t="shared" si="53"/>
        <v>572</v>
      </c>
      <c r="B574" s="4" t="str">
        <f ca="1">_xlfn.XLOOKUP(OFFSET('Survey Data'!$B$2,A574,0),Key!A$2:A$5,Key!B$2:B$5,"")</f>
        <v/>
      </c>
      <c r="C574" s="4" t="str">
        <f ca="1">_xlfn.XLOOKUP(OFFSET('Survey Data'!$C$2,A574,0),Key!$D$2:$D$4,Key!$E$2:$E$4,"")</f>
        <v/>
      </c>
      <c r="D574" s="4" t="str">
        <f ca="1">_xlfn.XLOOKUP(OFFSET('Survey Data'!$D$2,A574,0),Key!$D$2:$D$4,Key!$E$2:$E$4,"")</f>
        <v/>
      </c>
      <c r="E574" s="4" t="str">
        <f ca="1">_xlfn.XLOOKUP(OFFSET('Survey Data'!$E$2,A574,0),Key!$D$2:$D$4,Key!$E$2:$E$4,"")</f>
        <v/>
      </c>
      <c r="F574" s="4">
        <f ca="1">OFFSET('Survey Data'!$F$2,A574,0)</f>
        <v>0</v>
      </c>
      <c r="G574" s="4" t="str">
        <f ca="1">_xlfn.XLOOKUP(OFFSET('Survey Data'!$G$2,A574,0),Key!$G$2:$G$3,Key!$H$2:$H$3,"")</f>
        <v/>
      </c>
      <c r="I574">
        <f t="shared" ca="1" si="48"/>
        <v>0</v>
      </c>
      <c r="J574">
        <f t="shared" ca="1" si="49"/>
        <v>0</v>
      </c>
      <c r="K574">
        <f t="shared" ca="1" si="51"/>
        <v>1</v>
      </c>
      <c r="L574" t="b">
        <f t="shared" ca="1" si="52"/>
        <v>1</v>
      </c>
      <c r="M574" t="str">
        <f t="shared" ca="1" si="50"/>
        <v/>
      </c>
      <c r="N574" t="str">
        <f ca="1">IF(L574,"",VLOOKUP(I574,'P NH|Score'!$A$2:$G$8,2,FALSE))</f>
        <v/>
      </c>
      <c r="O574" t="str">
        <f ca="1">IF(L574,"",VLOOKUP(J574,'Survival Rates'!$A$4:$E$123,K574+4)*N574)</f>
        <v/>
      </c>
    </row>
    <row r="575" spans="1:15" x14ac:dyDescent="0.3">
      <c r="A575">
        <f t="shared" si="53"/>
        <v>573</v>
      </c>
      <c r="B575" s="4" t="str">
        <f ca="1">_xlfn.XLOOKUP(OFFSET('Survey Data'!$B$2,A575,0),Key!A$2:A$5,Key!B$2:B$5,"")</f>
        <v/>
      </c>
      <c r="C575" s="4" t="str">
        <f ca="1">_xlfn.XLOOKUP(OFFSET('Survey Data'!$C$2,A575,0),Key!$D$2:$D$4,Key!$E$2:$E$4,"")</f>
        <v/>
      </c>
      <c r="D575" s="4" t="str">
        <f ca="1">_xlfn.XLOOKUP(OFFSET('Survey Data'!$D$2,A575,0),Key!$D$2:$D$4,Key!$E$2:$E$4,"")</f>
        <v/>
      </c>
      <c r="E575" s="4" t="str">
        <f ca="1">_xlfn.XLOOKUP(OFFSET('Survey Data'!$E$2,A575,0),Key!$D$2:$D$4,Key!$E$2:$E$4,"")</f>
        <v/>
      </c>
      <c r="F575" s="4">
        <f ca="1">OFFSET('Survey Data'!$F$2,A575,0)</f>
        <v>0</v>
      </c>
      <c r="G575" s="4" t="str">
        <f ca="1">_xlfn.XLOOKUP(OFFSET('Survey Data'!$G$2,A575,0),Key!$G$2:$G$3,Key!$H$2:$H$3,"")</f>
        <v/>
      </c>
      <c r="I575">
        <f t="shared" ca="1" si="48"/>
        <v>0</v>
      </c>
      <c r="J575">
        <f t="shared" ca="1" si="49"/>
        <v>0</v>
      </c>
      <c r="K575">
        <f t="shared" ca="1" si="51"/>
        <v>1</v>
      </c>
      <c r="L575" t="b">
        <f t="shared" ca="1" si="52"/>
        <v>1</v>
      </c>
      <c r="M575" t="str">
        <f t="shared" ca="1" si="50"/>
        <v/>
      </c>
      <c r="N575" t="str">
        <f ca="1">IF(L575,"",VLOOKUP(I575,'P NH|Score'!$A$2:$G$8,2,FALSE))</f>
        <v/>
      </c>
      <c r="O575" t="str">
        <f ca="1">IF(L575,"",VLOOKUP(J575,'Survival Rates'!$A$4:$E$123,K575+4)*N575)</f>
        <v/>
      </c>
    </row>
    <row r="576" spans="1:15" x14ac:dyDescent="0.3">
      <c r="A576">
        <f t="shared" si="53"/>
        <v>574</v>
      </c>
      <c r="B576" s="4" t="str">
        <f ca="1">_xlfn.XLOOKUP(OFFSET('Survey Data'!$B$2,A576,0),Key!A$2:A$5,Key!B$2:B$5,"")</f>
        <v/>
      </c>
      <c r="C576" s="4" t="str">
        <f ca="1">_xlfn.XLOOKUP(OFFSET('Survey Data'!$C$2,A576,0),Key!$D$2:$D$4,Key!$E$2:$E$4,"")</f>
        <v/>
      </c>
      <c r="D576" s="4" t="str">
        <f ca="1">_xlfn.XLOOKUP(OFFSET('Survey Data'!$D$2,A576,0),Key!$D$2:$D$4,Key!$E$2:$E$4,"")</f>
        <v/>
      </c>
      <c r="E576" s="4" t="str">
        <f ca="1">_xlfn.XLOOKUP(OFFSET('Survey Data'!$E$2,A576,0),Key!$D$2:$D$4,Key!$E$2:$E$4,"")</f>
        <v/>
      </c>
      <c r="F576" s="4">
        <f ca="1">OFFSET('Survey Data'!$F$2,A576,0)</f>
        <v>0</v>
      </c>
      <c r="G576" s="4" t="str">
        <f ca="1">_xlfn.XLOOKUP(OFFSET('Survey Data'!$G$2,A576,0),Key!$G$2:$G$3,Key!$H$2:$H$3,"")</f>
        <v/>
      </c>
      <c r="I576">
        <f t="shared" ca="1" si="48"/>
        <v>0</v>
      </c>
      <c r="J576">
        <f t="shared" ca="1" si="49"/>
        <v>0</v>
      </c>
      <c r="K576">
        <f t="shared" ca="1" si="51"/>
        <v>1</v>
      </c>
      <c r="L576" t="b">
        <f t="shared" ca="1" si="52"/>
        <v>1</v>
      </c>
      <c r="M576" t="str">
        <f t="shared" ca="1" si="50"/>
        <v/>
      </c>
      <c r="N576" t="str">
        <f ca="1">IF(L576,"",VLOOKUP(I576,'P NH|Score'!$A$2:$G$8,2,FALSE))</f>
        <v/>
      </c>
      <c r="O576" t="str">
        <f ca="1">IF(L576,"",VLOOKUP(J576,'Survival Rates'!$A$4:$E$123,K576+4)*N576)</f>
        <v/>
      </c>
    </row>
    <row r="577" spans="1:15" x14ac:dyDescent="0.3">
      <c r="A577">
        <f t="shared" si="53"/>
        <v>575</v>
      </c>
      <c r="B577" s="4" t="str">
        <f ca="1">_xlfn.XLOOKUP(OFFSET('Survey Data'!$B$2,A577,0),Key!A$2:A$5,Key!B$2:B$5,"")</f>
        <v/>
      </c>
      <c r="C577" s="4" t="str">
        <f ca="1">_xlfn.XLOOKUP(OFFSET('Survey Data'!$C$2,A577,0),Key!$D$2:$D$4,Key!$E$2:$E$4,"")</f>
        <v/>
      </c>
      <c r="D577" s="4" t="str">
        <f ca="1">_xlfn.XLOOKUP(OFFSET('Survey Data'!$D$2,A577,0),Key!$D$2:$D$4,Key!$E$2:$E$4,"")</f>
        <v/>
      </c>
      <c r="E577" s="4" t="str">
        <f ca="1">_xlfn.XLOOKUP(OFFSET('Survey Data'!$E$2,A577,0),Key!$D$2:$D$4,Key!$E$2:$E$4,"")</f>
        <v/>
      </c>
      <c r="F577" s="4">
        <f ca="1">OFFSET('Survey Data'!$F$2,A577,0)</f>
        <v>0</v>
      </c>
      <c r="G577" s="4" t="str">
        <f ca="1">_xlfn.XLOOKUP(OFFSET('Survey Data'!$G$2,A577,0),Key!$G$2:$G$3,Key!$H$2:$H$3,"")</f>
        <v/>
      </c>
      <c r="I577">
        <f t="shared" ca="1" si="48"/>
        <v>0</v>
      </c>
      <c r="J577">
        <f t="shared" ca="1" si="49"/>
        <v>0</v>
      </c>
      <c r="K577">
        <f t="shared" ca="1" si="51"/>
        <v>1</v>
      </c>
      <c r="L577" t="b">
        <f t="shared" ca="1" si="52"/>
        <v>1</v>
      </c>
      <c r="M577" t="str">
        <f t="shared" ca="1" si="50"/>
        <v/>
      </c>
      <c r="N577" t="str">
        <f ca="1">IF(L577,"",VLOOKUP(I577,'P NH|Score'!$A$2:$G$8,2,FALSE))</f>
        <v/>
      </c>
      <c r="O577" t="str">
        <f ca="1">IF(L577,"",VLOOKUP(J577,'Survival Rates'!$A$4:$E$123,K577+4)*N577)</f>
        <v/>
      </c>
    </row>
    <row r="578" spans="1:15" x14ac:dyDescent="0.3">
      <c r="A578">
        <f t="shared" si="53"/>
        <v>576</v>
      </c>
      <c r="B578" s="4" t="str">
        <f ca="1">_xlfn.XLOOKUP(OFFSET('Survey Data'!$B$2,A578,0),Key!A$2:A$5,Key!B$2:B$5,"")</f>
        <v/>
      </c>
      <c r="C578" s="4" t="str">
        <f ca="1">_xlfn.XLOOKUP(OFFSET('Survey Data'!$C$2,A578,0),Key!$D$2:$D$4,Key!$E$2:$E$4,"")</f>
        <v/>
      </c>
      <c r="D578" s="4" t="str">
        <f ca="1">_xlfn.XLOOKUP(OFFSET('Survey Data'!$D$2,A578,0),Key!$D$2:$D$4,Key!$E$2:$E$4,"")</f>
        <v/>
      </c>
      <c r="E578" s="4" t="str">
        <f ca="1">_xlfn.XLOOKUP(OFFSET('Survey Data'!$E$2,A578,0),Key!$D$2:$D$4,Key!$E$2:$E$4,"")</f>
        <v/>
      </c>
      <c r="F578" s="4">
        <f ca="1">OFFSET('Survey Data'!$F$2,A578,0)</f>
        <v>0</v>
      </c>
      <c r="G578" s="4" t="str">
        <f ca="1">_xlfn.XLOOKUP(OFFSET('Survey Data'!$G$2,A578,0),Key!$G$2:$G$3,Key!$H$2:$H$3,"")</f>
        <v/>
      </c>
      <c r="I578">
        <f t="shared" ca="1" si="48"/>
        <v>0</v>
      </c>
      <c r="J578">
        <f t="shared" ca="1" si="49"/>
        <v>0</v>
      </c>
      <c r="K578">
        <f t="shared" ca="1" si="51"/>
        <v>1</v>
      </c>
      <c r="L578" t="b">
        <f t="shared" ca="1" si="52"/>
        <v>1</v>
      </c>
      <c r="M578" t="str">
        <f t="shared" ca="1" si="50"/>
        <v/>
      </c>
      <c r="N578" t="str">
        <f ca="1">IF(L578,"",VLOOKUP(I578,'P NH|Score'!$A$2:$G$8,2,FALSE))</f>
        <v/>
      </c>
      <c r="O578" t="str">
        <f ca="1">IF(L578,"",VLOOKUP(J578,'Survival Rates'!$A$4:$E$123,K578+4)*N578)</f>
        <v/>
      </c>
    </row>
    <row r="579" spans="1:15" x14ac:dyDescent="0.3">
      <c r="A579">
        <f t="shared" si="53"/>
        <v>577</v>
      </c>
      <c r="B579" s="4" t="str">
        <f ca="1">_xlfn.XLOOKUP(OFFSET('Survey Data'!$B$2,A579,0),Key!A$2:A$5,Key!B$2:B$5,"")</f>
        <v/>
      </c>
      <c r="C579" s="4" t="str">
        <f ca="1">_xlfn.XLOOKUP(OFFSET('Survey Data'!$C$2,A579,0),Key!$D$2:$D$4,Key!$E$2:$E$4,"")</f>
        <v/>
      </c>
      <c r="D579" s="4" t="str">
        <f ca="1">_xlfn.XLOOKUP(OFFSET('Survey Data'!$D$2,A579,0),Key!$D$2:$D$4,Key!$E$2:$E$4,"")</f>
        <v/>
      </c>
      <c r="E579" s="4" t="str">
        <f ca="1">_xlfn.XLOOKUP(OFFSET('Survey Data'!$E$2,A579,0),Key!$D$2:$D$4,Key!$E$2:$E$4,"")</f>
        <v/>
      </c>
      <c r="F579" s="4">
        <f ca="1">OFFSET('Survey Data'!$F$2,A579,0)</f>
        <v>0</v>
      </c>
      <c r="G579" s="4" t="str">
        <f ca="1">_xlfn.XLOOKUP(OFFSET('Survey Data'!$G$2,A579,0),Key!$G$2:$G$3,Key!$H$2:$H$3,"")</f>
        <v/>
      </c>
      <c r="I579">
        <f t="shared" ref="I579:I642" ca="1" si="54">SUM(C579:E579)</f>
        <v>0</v>
      </c>
      <c r="J579">
        <f t="shared" ref="J579:J642" ca="1" si="55">IF(OR(F579="",F579="."),0,F579)</f>
        <v>0</v>
      </c>
      <c r="K579">
        <f t="shared" ca="1" si="51"/>
        <v>1</v>
      </c>
      <c r="L579" t="b">
        <f t="shared" ca="1" si="52"/>
        <v>1</v>
      </c>
      <c r="M579" t="str">
        <f t="shared" ref="M579:M642" ca="1" si="56">IF(NOT(L579),IF(I579&gt;5,1,0),"")</f>
        <v/>
      </c>
      <c r="N579" t="str">
        <f ca="1">IF(L579,"",VLOOKUP(I579,'P NH|Score'!$A$2:$G$8,2,FALSE))</f>
        <v/>
      </c>
      <c r="O579" t="str">
        <f ca="1">IF(L579,"",VLOOKUP(J579,'Survival Rates'!$A$4:$E$123,K579+4)*N579)</f>
        <v/>
      </c>
    </row>
    <row r="580" spans="1:15" x14ac:dyDescent="0.3">
      <c r="A580">
        <f t="shared" si="53"/>
        <v>578</v>
      </c>
      <c r="B580" s="4" t="str">
        <f ca="1">_xlfn.XLOOKUP(OFFSET('Survey Data'!$B$2,A580,0),Key!A$2:A$5,Key!B$2:B$5,"")</f>
        <v/>
      </c>
      <c r="C580" s="4" t="str">
        <f ca="1">_xlfn.XLOOKUP(OFFSET('Survey Data'!$C$2,A580,0),Key!$D$2:$D$4,Key!$E$2:$E$4,"")</f>
        <v/>
      </c>
      <c r="D580" s="4" t="str">
        <f ca="1">_xlfn.XLOOKUP(OFFSET('Survey Data'!$D$2,A580,0),Key!$D$2:$D$4,Key!$E$2:$E$4,"")</f>
        <v/>
      </c>
      <c r="E580" s="4" t="str">
        <f ca="1">_xlfn.XLOOKUP(OFFSET('Survey Data'!$E$2,A580,0),Key!$D$2:$D$4,Key!$E$2:$E$4,"")</f>
        <v/>
      </c>
      <c r="F580" s="4">
        <f ca="1">OFFSET('Survey Data'!$F$2,A580,0)</f>
        <v>0</v>
      </c>
      <c r="G580" s="4" t="str">
        <f ca="1">_xlfn.XLOOKUP(OFFSET('Survey Data'!$G$2,A580,0),Key!$G$2:$G$3,Key!$H$2:$H$3,"")</f>
        <v/>
      </c>
      <c r="I580">
        <f t="shared" ca="1" si="54"/>
        <v>0</v>
      </c>
      <c r="J580">
        <f t="shared" ca="1" si="55"/>
        <v>0</v>
      </c>
      <c r="K580">
        <f t="shared" ref="K580:K643" ca="1" si="57">IF(G580="",1,G580)</f>
        <v>1</v>
      </c>
      <c r="L580" t="b">
        <f t="shared" ref="L580:L643" ca="1" si="58">OR(B580="",B580=".",I580&lt;3,I580&gt;9,J580&lt;51,J580&gt;117)</f>
        <v>1</v>
      </c>
      <c r="M580" t="str">
        <f t="shared" ca="1" si="56"/>
        <v/>
      </c>
      <c r="N580" t="str">
        <f ca="1">IF(L580,"",VLOOKUP(I580,'P NH|Score'!$A$2:$G$8,2,FALSE))</f>
        <v/>
      </c>
      <c r="O580" t="str">
        <f ca="1">IF(L580,"",VLOOKUP(J580,'Survival Rates'!$A$4:$E$123,K580+4)*N580)</f>
        <v/>
      </c>
    </row>
    <row r="581" spans="1:15" x14ac:dyDescent="0.3">
      <c r="A581">
        <f t="shared" ref="A581:A644" si="59">A580+1</f>
        <v>579</v>
      </c>
      <c r="B581" s="4" t="str">
        <f ca="1">_xlfn.XLOOKUP(OFFSET('Survey Data'!$B$2,A581,0),Key!A$2:A$5,Key!B$2:B$5,"")</f>
        <v/>
      </c>
      <c r="C581" s="4" t="str">
        <f ca="1">_xlfn.XLOOKUP(OFFSET('Survey Data'!$C$2,A581,0),Key!$D$2:$D$4,Key!$E$2:$E$4,"")</f>
        <v/>
      </c>
      <c r="D581" s="4" t="str">
        <f ca="1">_xlfn.XLOOKUP(OFFSET('Survey Data'!$D$2,A581,0),Key!$D$2:$D$4,Key!$E$2:$E$4,"")</f>
        <v/>
      </c>
      <c r="E581" s="4" t="str">
        <f ca="1">_xlfn.XLOOKUP(OFFSET('Survey Data'!$E$2,A581,0),Key!$D$2:$D$4,Key!$E$2:$E$4,"")</f>
        <v/>
      </c>
      <c r="F581" s="4">
        <f ca="1">OFFSET('Survey Data'!$F$2,A581,0)</f>
        <v>0</v>
      </c>
      <c r="G581" s="4" t="str">
        <f ca="1">_xlfn.XLOOKUP(OFFSET('Survey Data'!$G$2,A581,0),Key!$G$2:$G$3,Key!$H$2:$H$3,"")</f>
        <v/>
      </c>
      <c r="I581">
        <f t="shared" ca="1" si="54"/>
        <v>0</v>
      </c>
      <c r="J581">
        <f t="shared" ca="1" si="55"/>
        <v>0</v>
      </c>
      <c r="K581">
        <f t="shared" ca="1" si="57"/>
        <v>1</v>
      </c>
      <c r="L581" t="b">
        <f t="shared" ca="1" si="58"/>
        <v>1</v>
      </c>
      <c r="M581" t="str">
        <f t="shared" ca="1" si="56"/>
        <v/>
      </c>
      <c r="N581" t="str">
        <f ca="1">IF(L581,"",VLOOKUP(I581,'P NH|Score'!$A$2:$G$8,2,FALSE))</f>
        <v/>
      </c>
      <c r="O581" t="str">
        <f ca="1">IF(L581,"",VLOOKUP(J581,'Survival Rates'!$A$4:$E$123,K581+4)*N581)</f>
        <v/>
      </c>
    </row>
    <row r="582" spans="1:15" x14ac:dyDescent="0.3">
      <c r="A582">
        <f t="shared" si="59"/>
        <v>580</v>
      </c>
      <c r="B582" s="4" t="str">
        <f ca="1">_xlfn.XLOOKUP(OFFSET('Survey Data'!$B$2,A582,0),Key!A$2:A$5,Key!B$2:B$5,"")</f>
        <v/>
      </c>
      <c r="C582" s="4" t="str">
        <f ca="1">_xlfn.XLOOKUP(OFFSET('Survey Data'!$C$2,A582,0),Key!$D$2:$D$4,Key!$E$2:$E$4,"")</f>
        <v/>
      </c>
      <c r="D582" s="4" t="str">
        <f ca="1">_xlfn.XLOOKUP(OFFSET('Survey Data'!$D$2,A582,0),Key!$D$2:$D$4,Key!$E$2:$E$4,"")</f>
        <v/>
      </c>
      <c r="E582" s="4" t="str">
        <f ca="1">_xlfn.XLOOKUP(OFFSET('Survey Data'!$E$2,A582,0),Key!$D$2:$D$4,Key!$E$2:$E$4,"")</f>
        <v/>
      </c>
      <c r="F582" s="4">
        <f ca="1">OFFSET('Survey Data'!$F$2,A582,0)</f>
        <v>0</v>
      </c>
      <c r="G582" s="4" t="str">
        <f ca="1">_xlfn.XLOOKUP(OFFSET('Survey Data'!$G$2,A582,0),Key!$G$2:$G$3,Key!$H$2:$H$3,"")</f>
        <v/>
      </c>
      <c r="I582">
        <f t="shared" ca="1" si="54"/>
        <v>0</v>
      </c>
      <c r="J582">
        <f t="shared" ca="1" si="55"/>
        <v>0</v>
      </c>
      <c r="K582">
        <f t="shared" ca="1" si="57"/>
        <v>1</v>
      </c>
      <c r="L582" t="b">
        <f t="shared" ca="1" si="58"/>
        <v>1</v>
      </c>
      <c r="M582" t="str">
        <f t="shared" ca="1" si="56"/>
        <v/>
      </c>
      <c r="N582" t="str">
        <f ca="1">IF(L582,"",VLOOKUP(I582,'P NH|Score'!$A$2:$G$8,2,FALSE))</f>
        <v/>
      </c>
      <c r="O582" t="str">
        <f ca="1">IF(L582,"",VLOOKUP(J582,'Survival Rates'!$A$4:$E$123,K582+4)*N582)</f>
        <v/>
      </c>
    </row>
    <row r="583" spans="1:15" x14ac:dyDescent="0.3">
      <c r="A583">
        <f t="shared" si="59"/>
        <v>581</v>
      </c>
      <c r="B583" s="4" t="str">
        <f ca="1">_xlfn.XLOOKUP(OFFSET('Survey Data'!$B$2,A583,0),Key!A$2:A$5,Key!B$2:B$5,"")</f>
        <v/>
      </c>
      <c r="C583" s="4" t="str">
        <f ca="1">_xlfn.XLOOKUP(OFFSET('Survey Data'!$C$2,A583,0),Key!$D$2:$D$4,Key!$E$2:$E$4,"")</f>
        <v/>
      </c>
      <c r="D583" s="4" t="str">
        <f ca="1">_xlfn.XLOOKUP(OFFSET('Survey Data'!$D$2,A583,0),Key!$D$2:$D$4,Key!$E$2:$E$4,"")</f>
        <v/>
      </c>
      <c r="E583" s="4" t="str">
        <f ca="1">_xlfn.XLOOKUP(OFFSET('Survey Data'!$E$2,A583,0),Key!$D$2:$D$4,Key!$E$2:$E$4,"")</f>
        <v/>
      </c>
      <c r="F583" s="4">
        <f ca="1">OFFSET('Survey Data'!$F$2,A583,0)</f>
        <v>0</v>
      </c>
      <c r="G583" s="4" t="str">
        <f ca="1">_xlfn.XLOOKUP(OFFSET('Survey Data'!$G$2,A583,0),Key!$G$2:$G$3,Key!$H$2:$H$3,"")</f>
        <v/>
      </c>
      <c r="I583">
        <f t="shared" ca="1" si="54"/>
        <v>0</v>
      </c>
      <c r="J583">
        <f t="shared" ca="1" si="55"/>
        <v>0</v>
      </c>
      <c r="K583">
        <f t="shared" ca="1" si="57"/>
        <v>1</v>
      </c>
      <c r="L583" t="b">
        <f t="shared" ca="1" si="58"/>
        <v>1</v>
      </c>
      <c r="M583" t="str">
        <f t="shared" ca="1" si="56"/>
        <v/>
      </c>
      <c r="N583" t="str">
        <f ca="1">IF(L583,"",VLOOKUP(I583,'P NH|Score'!$A$2:$G$8,2,FALSE))</f>
        <v/>
      </c>
      <c r="O583" t="str">
        <f ca="1">IF(L583,"",VLOOKUP(J583,'Survival Rates'!$A$4:$E$123,K583+4)*N583)</f>
        <v/>
      </c>
    </row>
    <row r="584" spans="1:15" x14ac:dyDescent="0.3">
      <c r="A584">
        <f t="shared" si="59"/>
        <v>582</v>
      </c>
      <c r="B584" s="4" t="str">
        <f ca="1">_xlfn.XLOOKUP(OFFSET('Survey Data'!$B$2,A584,0),Key!A$2:A$5,Key!B$2:B$5,"")</f>
        <v/>
      </c>
      <c r="C584" s="4" t="str">
        <f ca="1">_xlfn.XLOOKUP(OFFSET('Survey Data'!$C$2,A584,0),Key!$D$2:$D$4,Key!$E$2:$E$4,"")</f>
        <v/>
      </c>
      <c r="D584" s="4" t="str">
        <f ca="1">_xlfn.XLOOKUP(OFFSET('Survey Data'!$D$2,A584,0),Key!$D$2:$D$4,Key!$E$2:$E$4,"")</f>
        <v/>
      </c>
      <c r="E584" s="4" t="str">
        <f ca="1">_xlfn.XLOOKUP(OFFSET('Survey Data'!$E$2,A584,0),Key!$D$2:$D$4,Key!$E$2:$E$4,"")</f>
        <v/>
      </c>
      <c r="F584" s="4">
        <f ca="1">OFFSET('Survey Data'!$F$2,A584,0)</f>
        <v>0</v>
      </c>
      <c r="G584" s="4" t="str">
        <f ca="1">_xlfn.XLOOKUP(OFFSET('Survey Data'!$G$2,A584,0),Key!$G$2:$G$3,Key!$H$2:$H$3,"")</f>
        <v/>
      </c>
      <c r="I584">
        <f t="shared" ca="1" si="54"/>
        <v>0</v>
      </c>
      <c r="J584">
        <f t="shared" ca="1" si="55"/>
        <v>0</v>
      </c>
      <c r="K584">
        <f t="shared" ca="1" si="57"/>
        <v>1</v>
      </c>
      <c r="L584" t="b">
        <f t="shared" ca="1" si="58"/>
        <v>1</v>
      </c>
      <c r="M584" t="str">
        <f t="shared" ca="1" si="56"/>
        <v/>
      </c>
      <c r="N584" t="str">
        <f ca="1">IF(L584,"",VLOOKUP(I584,'P NH|Score'!$A$2:$G$8,2,FALSE))</f>
        <v/>
      </c>
      <c r="O584" t="str">
        <f ca="1">IF(L584,"",VLOOKUP(J584,'Survival Rates'!$A$4:$E$123,K584+4)*N584)</f>
        <v/>
      </c>
    </row>
    <row r="585" spans="1:15" x14ac:dyDescent="0.3">
      <c r="A585">
        <f t="shared" si="59"/>
        <v>583</v>
      </c>
      <c r="B585" s="4" t="str">
        <f ca="1">_xlfn.XLOOKUP(OFFSET('Survey Data'!$B$2,A585,0),Key!A$2:A$5,Key!B$2:B$5,"")</f>
        <v/>
      </c>
      <c r="C585" s="4" t="str">
        <f ca="1">_xlfn.XLOOKUP(OFFSET('Survey Data'!$C$2,A585,0),Key!$D$2:$D$4,Key!$E$2:$E$4,"")</f>
        <v/>
      </c>
      <c r="D585" s="4" t="str">
        <f ca="1">_xlfn.XLOOKUP(OFFSET('Survey Data'!$D$2,A585,0),Key!$D$2:$D$4,Key!$E$2:$E$4,"")</f>
        <v/>
      </c>
      <c r="E585" s="4" t="str">
        <f ca="1">_xlfn.XLOOKUP(OFFSET('Survey Data'!$E$2,A585,0),Key!$D$2:$D$4,Key!$E$2:$E$4,"")</f>
        <v/>
      </c>
      <c r="F585" s="4">
        <f ca="1">OFFSET('Survey Data'!$F$2,A585,0)</f>
        <v>0</v>
      </c>
      <c r="G585" s="4" t="str">
        <f ca="1">_xlfn.XLOOKUP(OFFSET('Survey Data'!$G$2,A585,0),Key!$G$2:$G$3,Key!$H$2:$H$3,"")</f>
        <v/>
      </c>
      <c r="I585">
        <f t="shared" ca="1" si="54"/>
        <v>0</v>
      </c>
      <c r="J585">
        <f t="shared" ca="1" si="55"/>
        <v>0</v>
      </c>
      <c r="K585">
        <f t="shared" ca="1" si="57"/>
        <v>1</v>
      </c>
      <c r="L585" t="b">
        <f t="shared" ca="1" si="58"/>
        <v>1</v>
      </c>
      <c r="M585" t="str">
        <f t="shared" ca="1" si="56"/>
        <v/>
      </c>
      <c r="N585" t="str">
        <f ca="1">IF(L585,"",VLOOKUP(I585,'P NH|Score'!$A$2:$G$8,2,FALSE))</f>
        <v/>
      </c>
      <c r="O585" t="str">
        <f ca="1">IF(L585,"",VLOOKUP(J585,'Survival Rates'!$A$4:$E$123,K585+4)*N585)</f>
        <v/>
      </c>
    </row>
    <row r="586" spans="1:15" x14ac:dyDescent="0.3">
      <c r="A586">
        <f t="shared" si="59"/>
        <v>584</v>
      </c>
      <c r="B586" s="4" t="str">
        <f ca="1">_xlfn.XLOOKUP(OFFSET('Survey Data'!$B$2,A586,0),Key!A$2:A$5,Key!B$2:B$5,"")</f>
        <v/>
      </c>
      <c r="C586" s="4" t="str">
        <f ca="1">_xlfn.XLOOKUP(OFFSET('Survey Data'!$C$2,A586,0),Key!$D$2:$D$4,Key!$E$2:$E$4,"")</f>
        <v/>
      </c>
      <c r="D586" s="4" t="str">
        <f ca="1">_xlfn.XLOOKUP(OFFSET('Survey Data'!$D$2,A586,0),Key!$D$2:$D$4,Key!$E$2:$E$4,"")</f>
        <v/>
      </c>
      <c r="E586" s="4" t="str">
        <f ca="1">_xlfn.XLOOKUP(OFFSET('Survey Data'!$E$2,A586,0),Key!$D$2:$D$4,Key!$E$2:$E$4,"")</f>
        <v/>
      </c>
      <c r="F586" s="4">
        <f ca="1">OFFSET('Survey Data'!$F$2,A586,0)</f>
        <v>0</v>
      </c>
      <c r="G586" s="4" t="str">
        <f ca="1">_xlfn.XLOOKUP(OFFSET('Survey Data'!$G$2,A586,0),Key!$G$2:$G$3,Key!$H$2:$H$3,"")</f>
        <v/>
      </c>
      <c r="I586">
        <f t="shared" ca="1" si="54"/>
        <v>0</v>
      </c>
      <c r="J586">
        <f t="shared" ca="1" si="55"/>
        <v>0</v>
      </c>
      <c r="K586">
        <f t="shared" ca="1" si="57"/>
        <v>1</v>
      </c>
      <c r="L586" t="b">
        <f t="shared" ca="1" si="58"/>
        <v>1</v>
      </c>
      <c r="M586" t="str">
        <f t="shared" ca="1" si="56"/>
        <v/>
      </c>
      <c r="N586" t="str">
        <f ca="1">IF(L586,"",VLOOKUP(I586,'P NH|Score'!$A$2:$G$8,2,FALSE))</f>
        <v/>
      </c>
      <c r="O586" t="str">
        <f ca="1">IF(L586,"",VLOOKUP(J586,'Survival Rates'!$A$4:$E$123,K586+4)*N586)</f>
        <v/>
      </c>
    </row>
    <row r="587" spans="1:15" x14ac:dyDescent="0.3">
      <c r="A587">
        <f t="shared" si="59"/>
        <v>585</v>
      </c>
      <c r="B587" s="4" t="str">
        <f ca="1">_xlfn.XLOOKUP(OFFSET('Survey Data'!$B$2,A587,0),Key!A$2:A$5,Key!B$2:B$5,"")</f>
        <v/>
      </c>
      <c r="C587" s="4" t="str">
        <f ca="1">_xlfn.XLOOKUP(OFFSET('Survey Data'!$C$2,A587,0),Key!$D$2:$D$4,Key!$E$2:$E$4,"")</f>
        <v/>
      </c>
      <c r="D587" s="4" t="str">
        <f ca="1">_xlfn.XLOOKUP(OFFSET('Survey Data'!$D$2,A587,0),Key!$D$2:$D$4,Key!$E$2:$E$4,"")</f>
        <v/>
      </c>
      <c r="E587" s="4" t="str">
        <f ca="1">_xlfn.XLOOKUP(OFFSET('Survey Data'!$E$2,A587,0),Key!$D$2:$D$4,Key!$E$2:$E$4,"")</f>
        <v/>
      </c>
      <c r="F587" s="4">
        <f ca="1">OFFSET('Survey Data'!$F$2,A587,0)</f>
        <v>0</v>
      </c>
      <c r="G587" s="4" t="str">
        <f ca="1">_xlfn.XLOOKUP(OFFSET('Survey Data'!$G$2,A587,0),Key!$G$2:$G$3,Key!$H$2:$H$3,"")</f>
        <v/>
      </c>
      <c r="I587">
        <f t="shared" ca="1" si="54"/>
        <v>0</v>
      </c>
      <c r="J587">
        <f t="shared" ca="1" si="55"/>
        <v>0</v>
      </c>
      <c r="K587">
        <f t="shared" ca="1" si="57"/>
        <v>1</v>
      </c>
      <c r="L587" t="b">
        <f t="shared" ca="1" si="58"/>
        <v>1</v>
      </c>
      <c r="M587" t="str">
        <f t="shared" ca="1" si="56"/>
        <v/>
      </c>
      <c r="N587" t="str">
        <f ca="1">IF(L587,"",VLOOKUP(I587,'P NH|Score'!$A$2:$G$8,2,FALSE))</f>
        <v/>
      </c>
      <c r="O587" t="str">
        <f ca="1">IF(L587,"",VLOOKUP(J587,'Survival Rates'!$A$4:$E$123,K587+4)*N587)</f>
        <v/>
      </c>
    </row>
    <row r="588" spans="1:15" x14ac:dyDescent="0.3">
      <c r="A588">
        <f t="shared" si="59"/>
        <v>586</v>
      </c>
      <c r="B588" s="4" t="str">
        <f ca="1">_xlfn.XLOOKUP(OFFSET('Survey Data'!$B$2,A588,0),Key!A$2:A$5,Key!B$2:B$5,"")</f>
        <v/>
      </c>
      <c r="C588" s="4" t="str">
        <f ca="1">_xlfn.XLOOKUP(OFFSET('Survey Data'!$C$2,A588,0),Key!$D$2:$D$4,Key!$E$2:$E$4,"")</f>
        <v/>
      </c>
      <c r="D588" s="4" t="str">
        <f ca="1">_xlfn.XLOOKUP(OFFSET('Survey Data'!$D$2,A588,0),Key!$D$2:$D$4,Key!$E$2:$E$4,"")</f>
        <v/>
      </c>
      <c r="E588" s="4" t="str">
        <f ca="1">_xlfn.XLOOKUP(OFFSET('Survey Data'!$E$2,A588,0),Key!$D$2:$D$4,Key!$E$2:$E$4,"")</f>
        <v/>
      </c>
      <c r="F588" s="4">
        <f ca="1">OFFSET('Survey Data'!$F$2,A588,0)</f>
        <v>0</v>
      </c>
      <c r="G588" s="4" t="str">
        <f ca="1">_xlfn.XLOOKUP(OFFSET('Survey Data'!$G$2,A588,0),Key!$G$2:$G$3,Key!$H$2:$H$3,"")</f>
        <v/>
      </c>
      <c r="I588">
        <f t="shared" ca="1" si="54"/>
        <v>0</v>
      </c>
      <c r="J588">
        <f t="shared" ca="1" si="55"/>
        <v>0</v>
      </c>
      <c r="K588">
        <f t="shared" ca="1" si="57"/>
        <v>1</v>
      </c>
      <c r="L588" t="b">
        <f t="shared" ca="1" si="58"/>
        <v>1</v>
      </c>
      <c r="M588" t="str">
        <f t="shared" ca="1" si="56"/>
        <v/>
      </c>
      <c r="N588" t="str">
        <f ca="1">IF(L588,"",VLOOKUP(I588,'P NH|Score'!$A$2:$G$8,2,FALSE))</f>
        <v/>
      </c>
      <c r="O588" t="str">
        <f ca="1">IF(L588,"",VLOOKUP(J588,'Survival Rates'!$A$4:$E$123,K588+4)*N588)</f>
        <v/>
      </c>
    </row>
    <row r="589" spans="1:15" x14ac:dyDescent="0.3">
      <c r="A589">
        <f t="shared" si="59"/>
        <v>587</v>
      </c>
      <c r="B589" s="4" t="str">
        <f ca="1">_xlfn.XLOOKUP(OFFSET('Survey Data'!$B$2,A589,0),Key!A$2:A$5,Key!B$2:B$5,"")</f>
        <v/>
      </c>
      <c r="C589" s="4" t="str">
        <f ca="1">_xlfn.XLOOKUP(OFFSET('Survey Data'!$C$2,A589,0),Key!$D$2:$D$4,Key!$E$2:$E$4,"")</f>
        <v/>
      </c>
      <c r="D589" s="4" t="str">
        <f ca="1">_xlfn.XLOOKUP(OFFSET('Survey Data'!$D$2,A589,0),Key!$D$2:$D$4,Key!$E$2:$E$4,"")</f>
        <v/>
      </c>
      <c r="E589" s="4" t="str">
        <f ca="1">_xlfn.XLOOKUP(OFFSET('Survey Data'!$E$2,A589,0),Key!$D$2:$D$4,Key!$E$2:$E$4,"")</f>
        <v/>
      </c>
      <c r="F589" s="4">
        <f ca="1">OFFSET('Survey Data'!$F$2,A589,0)</f>
        <v>0</v>
      </c>
      <c r="G589" s="4" t="str">
        <f ca="1">_xlfn.XLOOKUP(OFFSET('Survey Data'!$G$2,A589,0),Key!$G$2:$G$3,Key!$H$2:$H$3,"")</f>
        <v/>
      </c>
      <c r="I589">
        <f t="shared" ca="1" si="54"/>
        <v>0</v>
      </c>
      <c r="J589">
        <f t="shared" ca="1" si="55"/>
        <v>0</v>
      </c>
      <c r="K589">
        <f t="shared" ca="1" si="57"/>
        <v>1</v>
      </c>
      <c r="L589" t="b">
        <f t="shared" ca="1" si="58"/>
        <v>1</v>
      </c>
      <c r="M589" t="str">
        <f t="shared" ca="1" si="56"/>
        <v/>
      </c>
      <c r="N589" t="str">
        <f ca="1">IF(L589,"",VLOOKUP(I589,'P NH|Score'!$A$2:$G$8,2,FALSE))</f>
        <v/>
      </c>
      <c r="O589" t="str">
        <f ca="1">IF(L589,"",VLOOKUP(J589,'Survival Rates'!$A$4:$E$123,K589+4)*N589)</f>
        <v/>
      </c>
    </row>
    <row r="590" spans="1:15" x14ac:dyDescent="0.3">
      <c r="A590">
        <f t="shared" si="59"/>
        <v>588</v>
      </c>
      <c r="B590" s="4" t="str">
        <f ca="1">_xlfn.XLOOKUP(OFFSET('Survey Data'!$B$2,A590,0),Key!A$2:A$5,Key!B$2:B$5,"")</f>
        <v/>
      </c>
      <c r="C590" s="4" t="str">
        <f ca="1">_xlfn.XLOOKUP(OFFSET('Survey Data'!$C$2,A590,0),Key!$D$2:$D$4,Key!$E$2:$E$4,"")</f>
        <v/>
      </c>
      <c r="D590" s="4" t="str">
        <f ca="1">_xlfn.XLOOKUP(OFFSET('Survey Data'!$D$2,A590,0),Key!$D$2:$D$4,Key!$E$2:$E$4,"")</f>
        <v/>
      </c>
      <c r="E590" s="4" t="str">
        <f ca="1">_xlfn.XLOOKUP(OFFSET('Survey Data'!$E$2,A590,0),Key!$D$2:$D$4,Key!$E$2:$E$4,"")</f>
        <v/>
      </c>
      <c r="F590" s="4">
        <f ca="1">OFFSET('Survey Data'!$F$2,A590,0)</f>
        <v>0</v>
      </c>
      <c r="G590" s="4" t="str">
        <f ca="1">_xlfn.XLOOKUP(OFFSET('Survey Data'!$G$2,A590,0),Key!$G$2:$G$3,Key!$H$2:$H$3,"")</f>
        <v/>
      </c>
      <c r="I590">
        <f t="shared" ca="1" si="54"/>
        <v>0</v>
      </c>
      <c r="J590">
        <f t="shared" ca="1" si="55"/>
        <v>0</v>
      </c>
      <c r="K590">
        <f t="shared" ca="1" si="57"/>
        <v>1</v>
      </c>
      <c r="L590" t="b">
        <f t="shared" ca="1" si="58"/>
        <v>1</v>
      </c>
      <c r="M590" t="str">
        <f t="shared" ca="1" si="56"/>
        <v/>
      </c>
      <c r="N590" t="str">
        <f ca="1">IF(L590,"",VLOOKUP(I590,'P NH|Score'!$A$2:$G$8,2,FALSE))</f>
        <v/>
      </c>
      <c r="O590" t="str">
        <f ca="1">IF(L590,"",VLOOKUP(J590,'Survival Rates'!$A$4:$E$123,K590+4)*N590)</f>
        <v/>
      </c>
    </row>
    <row r="591" spans="1:15" x14ac:dyDescent="0.3">
      <c r="A591">
        <f t="shared" si="59"/>
        <v>589</v>
      </c>
      <c r="B591" s="4" t="str">
        <f ca="1">_xlfn.XLOOKUP(OFFSET('Survey Data'!$B$2,A591,0),Key!A$2:A$5,Key!B$2:B$5,"")</f>
        <v/>
      </c>
      <c r="C591" s="4" t="str">
        <f ca="1">_xlfn.XLOOKUP(OFFSET('Survey Data'!$C$2,A591,0),Key!$D$2:$D$4,Key!$E$2:$E$4,"")</f>
        <v/>
      </c>
      <c r="D591" s="4" t="str">
        <f ca="1">_xlfn.XLOOKUP(OFFSET('Survey Data'!$D$2,A591,0),Key!$D$2:$D$4,Key!$E$2:$E$4,"")</f>
        <v/>
      </c>
      <c r="E591" s="4" t="str">
        <f ca="1">_xlfn.XLOOKUP(OFFSET('Survey Data'!$E$2,A591,0),Key!$D$2:$D$4,Key!$E$2:$E$4,"")</f>
        <v/>
      </c>
      <c r="F591" s="4">
        <f ca="1">OFFSET('Survey Data'!$F$2,A591,0)</f>
        <v>0</v>
      </c>
      <c r="G591" s="4" t="str">
        <f ca="1">_xlfn.XLOOKUP(OFFSET('Survey Data'!$G$2,A591,0),Key!$G$2:$G$3,Key!$H$2:$H$3,"")</f>
        <v/>
      </c>
      <c r="I591">
        <f t="shared" ca="1" si="54"/>
        <v>0</v>
      </c>
      <c r="J591">
        <f t="shared" ca="1" si="55"/>
        <v>0</v>
      </c>
      <c r="K591">
        <f t="shared" ca="1" si="57"/>
        <v>1</v>
      </c>
      <c r="L591" t="b">
        <f t="shared" ca="1" si="58"/>
        <v>1</v>
      </c>
      <c r="M591" t="str">
        <f t="shared" ca="1" si="56"/>
        <v/>
      </c>
      <c r="N591" t="str">
        <f ca="1">IF(L591,"",VLOOKUP(I591,'P NH|Score'!$A$2:$G$8,2,FALSE))</f>
        <v/>
      </c>
      <c r="O591" t="str">
        <f ca="1">IF(L591,"",VLOOKUP(J591,'Survival Rates'!$A$4:$E$123,K591+4)*N591)</f>
        <v/>
      </c>
    </row>
    <row r="592" spans="1:15" x14ac:dyDescent="0.3">
      <c r="A592">
        <f t="shared" si="59"/>
        <v>590</v>
      </c>
      <c r="B592" s="4" t="str">
        <f ca="1">_xlfn.XLOOKUP(OFFSET('Survey Data'!$B$2,A592,0),Key!A$2:A$5,Key!B$2:B$5,"")</f>
        <v/>
      </c>
      <c r="C592" s="4" t="str">
        <f ca="1">_xlfn.XLOOKUP(OFFSET('Survey Data'!$C$2,A592,0),Key!$D$2:$D$4,Key!$E$2:$E$4,"")</f>
        <v/>
      </c>
      <c r="D592" s="4" t="str">
        <f ca="1">_xlfn.XLOOKUP(OFFSET('Survey Data'!$D$2,A592,0),Key!$D$2:$D$4,Key!$E$2:$E$4,"")</f>
        <v/>
      </c>
      <c r="E592" s="4" t="str">
        <f ca="1">_xlfn.XLOOKUP(OFFSET('Survey Data'!$E$2,A592,0),Key!$D$2:$D$4,Key!$E$2:$E$4,"")</f>
        <v/>
      </c>
      <c r="F592" s="4">
        <f ca="1">OFFSET('Survey Data'!$F$2,A592,0)</f>
        <v>0</v>
      </c>
      <c r="G592" s="4" t="str">
        <f ca="1">_xlfn.XLOOKUP(OFFSET('Survey Data'!$G$2,A592,0),Key!$G$2:$G$3,Key!$H$2:$H$3,"")</f>
        <v/>
      </c>
      <c r="I592">
        <f t="shared" ca="1" si="54"/>
        <v>0</v>
      </c>
      <c r="J592">
        <f t="shared" ca="1" si="55"/>
        <v>0</v>
      </c>
      <c r="K592">
        <f t="shared" ca="1" si="57"/>
        <v>1</v>
      </c>
      <c r="L592" t="b">
        <f t="shared" ca="1" si="58"/>
        <v>1</v>
      </c>
      <c r="M592" t="str">
        <f t="shared" ca="1" si="56"/>
        <v/>
      </c>
      <c r="N592" t="str">
        <f ca="1">IF(L592,"",VLOOKUP(I592,'P NH|Score'!$A$2:$G$8,2,FALSE))</f>
        <v/>
      </c>
      <c r="O592" t="str">
        <f ca="1">IF(L592,"",VLOOKUP(J592,'Survival Rates'!$A$4:$E$123,K592+4)*N592)</f>
        <v/>
      </c>
    </row>
    <row r="593" spans="1:15" x14ac:dyDescent="0.3">
      <c r="A593">
        <f t="shared" si="59"/>
        <v>591</v>
      </c>
      <c r="B593" s="4" t="str">
        <f ca="1">_xlfn.XLOOKUP(OFFSET('Survey Data'!$B$2,A593,0),Key!A$2:A$5,Key!B$2:B$5,"")</f>
        <v/>
      </c>
      <c r="C593" s="4" t="str">
        <f ca="1">_xlfn.XLOOKUP(OFFSET('Survey Data'!$C$2,A593,0),Key!$D$2:$D$4,Key!$E$2:$E$4,"")</f>
        <v/>
      </c>
      <c r="D593" s="4" t="str">
        <f ca="1">_xlfn.XLOOKUP(OFFSET('Survey Data'!$D$2,A593,0),Key!$D$2:$D$4,Key!$E$2:$E$4,"")</f>
        <v/>
      </c>
      <c r="E593" s="4" t="str">
        <f ca="1">_xlfn.XLOOKUP(OFFSET('Survey Data'!$E$2,A593,0),Key!$D$2:$D$4,Key!$E$2:$E$4,"")</f>
        <v/>
      </c>
      <c r="F593" s="4">
        <f ca="1">OFFSET('Survey Data'!$F$2,A593,0)</f>
        <v>0</v>
      </c>
      <c r="G593" s="4" t="str">
        <f ca="1">_xlfn.XLOOKUP(OFFSET('Survey Data'!$G$2,A593,0),Key!$G$2:$G$3,Key!$H$2:$H$3,"")</f>
        <v/>
      </c>
      <c r="I593">
        <f t="shared" ca="1" si="54"/>
        <v>0</v>
      </c>
      <c r="J593">
        <f t="shared" ca="1" si="55"/>
        <v>0</v>
      </c>
      <c r="K593">
        <f t="shared" ca="1" si="57"/>
        <v>1</v>
      </c>
      <c r="L593" t="b">
        <f t="shared" ca="1" si="58"/>
        <v>1</v>
      </c>
      <c r="M593" t="str">
        <f t="shared" ca="1" si="56"/>
        <v/>
      </c>
      <c r="N593" t="str">
        <f ca="1">IF(L593,"",VLOOKUP(I593,'P NH|Score'!$A$2:$G$8,2,FALSE))</f>
        <v/>
      </c>
      <c r="O593" t="str">
        <f ca="1">IF(L593,"",VLOOKUP(J593,'Survival Rates'!$A$4:$E$123,K593+4)*N593)</f>
        <v/>
      </c>
    </row>
    <row r="594" spans="1:15" x14ac:dyDescent="0.3">
      <c r="A594">
        <f t="shared" si="59"/>
        <v>592</v>
      </c>
      <c r="B594" s="4" t="str">
        <f ca="1">_xlfn.XLOOKUP(OFFSET('Survey Data'!$B$2,A594,0),Key!A$2:A$5,Key!B$2:B$5,"")</f>
        <v/>
      </c>
      <c r="C594" s="4" t="str">
        <f ca="1">_xlfn.XLOOKUP(OFFSET('Survey Data'!$C$2,A594,0),Key!$D$2:$D$4,Key!$E$2:$E$4,"")</f>
        <v/>
      </c>
      <c r="D594" s="4" t="str">
        <f ca="1">_xlfn.XLOOKUP(OFFSET('Survey Data'!$D$2,A594,0),Key!$D$2:$D$4,Key!$E$2:$E$4,"")</f>
        <v/>
      </c>
      <c r="E594" s="4" t="str">
        <f ca="1">_xlfn.XLOOKUP(OFFSET('Survey Data'!$E$2,A594,0),Key!$D$2:$D$4,Key!$E$2:$E$4,"")</f>
        <v/>
      </c>
      <c r="F594" s="4">
        <f ca="1">OFFSET('Survey Data'!$F$2,A594,0)</f>
        <v>0</v>
      </c>
      <c r="G594" s="4" t="str">
        <f ca="1">_xlfn.XLOOKUP(OFFSET('Survey Data'!$G$2,A594,0),Key!$G$2:$G$3,Key!$H$2:$H$3,"")</f>
        <v/>
      </c>
      <c r="I594">
        <f t="shared" ca="1" si="54"/>
        <v>0</v>
      </c>
      <c r="J594">
        <f t="shared" ca="1" si="55"/>
        <v>0</v>
      </c>
      <c r="K594">
        <f t="shared" ca="1" si="57"/>
        <v>1</v>
      </c>
      <c r="L594" t="b">
        <f t="shared" ca="1" si="58"/>
        <v>1</v>
      </c>
      <c r="M594" t="str">
        <f t="shared" ca="1" si="56"/>
        <v/>
      </c>
      <c r="N594" t="str">
        <f ca="1">IF(L594,"",VLOOKUP(I594,'P NH|Score'!$A$2:$G$8,2,FALSE))</f>
        <v/>
      </c>
      <c r="O594" t="str">
        <f ca="1">IF(L594,"",VLOOKUP(J594,'Survival Rates'!$A$4:$E$123,K594+4)*N594)</f>
        <v/>
      </c>
    </row>
    <row r="595" spans="1:15" x14ac:dyDescent="0.3">
      <c r="A595">
        <f t="shared" si="59"/>
        <v>593</v>
      </c>
      <c r="B595" s="4" t="str">
        <f ca="1">_xlfn.XLOOKUP(OFFSET('Survey Data'!$B$2,A595,0),Key!A$2:A$5,Key!B$2:B$5,"")</f>
        <v/>
      </c>
      <c r="C595" s="4" t="str">
        <f ca="1">_xlfn.XLOOKUP(OFFSET('Survey Data'!$C$2,A595,0),Key!$D$2:$D$4,Key!$E$2:$E$4,"")</f>
        <v/>
      </c>
      <c r="D595" s="4" t="str">
        <f ca="1">_xlfn.XLOOKUP(OFFSET('Survey Data'!$D$2,A595,0),Key!$D$2:$D$4,Key!$E$2:$E$4,"")</f>
        <v/>
      </c>
      <c r="E595" s="4" t="str">
        <f ca="1">_xlfn.XLOOKUP(OFFSET('Survey Data'!$E$2,A595,0),Key!$D$2:$D$4,Key!$E$2:$E$4,"")</f>
        <v/>
      </c>
      <c r="F595" s="4">
        <f ca="1">OFFSET('Survey Data'!$F$2,A595,0)</f>
        <v>0</v>
      </c>
      <c r="G595" s="4" t="str">
        <f ca="1">_xlfn.XLOOKUP(OFFSET('Survey Data'!$G$2,A595,0),Key!$G$2:$G$3,Key!$H$2:$H$3,"")</f>
        <v/>
      </c>
      <c r="I595">
        <f t="shared" ca="1" si="54"/>
        <v>0</v>
      </c>
      <c r="J595">
        <f t="shared" ca="1" si="55"/>
        <v>0</v>
      </c>
      <c r="K595">
        <f t="shared" ca="1" si="57"/>
        <v>1</v>
      </c>
      <c r="L595" t="b">
        <f t="shared" ca="1" si="58"/>
        <v>1</v>
      </c>
      <c r="M595" t="str">
        <f t="shared" ca="1" si="56"/>
        <v/>
      </c>
      <c r="N595" t="str">
        <f ca="1">IF(L595,"",VLOOKUP(I595,'P NH|Score'!$A$2:$G$8,2,FALSE))</f>
        <v/>
      </c>
      <c r="O595" t="str">
        <f ca="1">IF(L595,"",VLOOKUP(J595,'Survival Rates'!$A$4:$E$123,K595+4)*N595)</f>
        <v/>
      </c>
    </row>
    <row r="596" spans="1:15" x14ac:dyDescent="0.3">
      <c r="A596">
        <f t="shared" si="59"/>
        <v>594</v>
      </c>
      <c r="B596" s="4" t="str">
        <f ca="1">_xlfn.XLOOKUP(OFFSET('Survey Data'!$B$2,A596,0),Key!A$2:A$5,Key!B$2:B$5,"")</f>
        <v/>
      </c>
      <c r="C596" s="4" t="str">
        <f ca="1">_xlfn.XLOOKUP(OFFSET('Survey Data'!$C$2,A596,0),Key!$D$2:$D$4,Key!$E$2:$E$4,"")</f>
        <v/>
      </c>
      <c r="D596" s="4" t="str">
        <f ca="1">_xlfn.XLOOKUP(OFFSET('Survey Data'!$D$2,A596,0),Key!$D$2:$D$4,Key!$E$2:$E$4,"")</f>
        <v/>
      </c>
      <c r="E596" s="4" t="str">
        <f ca="1">_xlfn.XLOOKUP(OFFSET('Survey Data'!$E$2,A596,0),Key!$D$2:$D$4,Key!$E$2:$E$4,"")</f>
        <v/>
      </c>
      <c r="F596" s="4">
        <f ca="1">OFFSET('Survey Data'!$F$2,A596,0)</f>
        <v>0</v>
      </c>
      <c r="G596" s="4" t="str">
        <f ca="1">_xlfn.XLOOKUP(OFFSET('Survey Data'!$G$2,A596,0),Key!$G$2:$G$3,Key!$H$2:$H$3,"")</f>
        <v/>
      </c>
      <c r="I596">
        <f t="shared" ca="1" si="54"/>
        <v>0</v>
      </c>
      <c r="J596">
        <f t="shared" ca="1" si="55"/>
        <v>0</v>
      </c>
      <c r="K596">
        <f t="shared" ca="1" si="57"/>
        <v>1</v>
      </c>
      <c r="L596" t="b">
        <f t="shared" ca="1" si="58"/>
        <v>1</v>
      </c>
      <c r="M596" t="str">
        <f t="shared" ca="1" si="56"/>
        <v/>
      </c>
      <c r="N596" t="str">
        <f ca="1">IF(L596,"",VLOOKUP(I596,'P NH|Score'!$A$2:$G$8,2,FALSE))</f>
        <v/>
      </c>
      <c r="O596" t="str">
        <f ca="1">IF(L596,"",VLOOKUP(J596,'Survival Rates'!$A$4:$E$123,K596+4)*N596)</f>
        <v/>
      </c>
    </row>
    <row r="597" spans="1:15" x14ac:dyDescent="0.3">
      <c r="A597">
        <f t="shared" si="59"/>
        <v>595</v>
      </c>
      <c r="B597" s="4" t="str">
        <f ca="1">_xlfn.XLOOKUP(OFFSET('Survey Data'!$B$2,A597,0),Key!A$2:A$5,Key!B$2:B$5,"")</f>
        <v/>
      </c>
      <c r="C597" s="4" t="str">
        <f ca="1">_xlfn.XLOOKUP(OFFSET('Survey Data'!$C$2,A597,0),Key!$D$2:$D$4,Key!$E$2:$E$4,"")</f>
        <v/>
      </c>
      <c r="D597" s="4" t="str">
        <f ca="1">_xlfn.XLOOKUP(OFFSET('Survey Data'!$D$2,A597,0),Key!$D$2:$D$4,Key!$E$2:$E$4,"")</f>
        <v/>
      </c>
      <c r="E597" s="4" t="str">
        <f ca="1">_xlfn.XLOOKUP(OFFSET('Survey Data'!$E$2,A597,0),Key!$D$2:$D$4,Key!$E$2:$E$4,"")</f>
        <v/>
      </c>
      <c r="F597" s="4">
        <f ca="1">OFFSET('Survey Data'!$F$2,A597,0)</f>
        <v>0</v>
      </c>
      <c r="G597" s="4" t="str">
        <f ca="1">_xlfn.XLOOKUP(OFFSET('Survey Data'!$G$2,A597,0),Key!$G$2:$G$3,Key!$H$2:$H$3,"")</f>
        <v/>
      </c>
      <c r="I597">
        <f t="shared" ca="1" si="54"/>
        <v>0</v>
      </c>
      <c r="J597">
        <f t="shared" ca="1" si="55"/>
        <v>0</v>
      </c>
      <c r="K597">
        <f t="shared" ca="1" si="57"/>
        <v>1</v>
      </c>
      <c r="L597" t="b">
        <f t="shared" ca="1" si="58"/>
        <v>1</v>
      </c>
      <c r="M597" t="str">
        <f t="shared" ca="1" si="56"/>
        <v/>
      </c>
      <c r="N597" t="str">
        <f ca="1">IF(L597,"",VLOOKUP(I597,'P NH|Score'!$A$2:$G$8,2,FALSE))</f>
        <v/>
      </c>
      <c r="O597" t="str">
        <f ca="1">IF(L597,"",VLOOKUP(J597,'Survival Rates'!$A$4:$E$123,K597+4)*N597)</f>
        <v/>
      </c>
    </row>
    <row r="598" spans="1:15" x14ac:dyDescent="0.3">
      <c r="A598">
        <f t="shared" si="59"/>
        <v>596</v>
      </c>
      <c r="B598" s="4" t="str">
        <f ca="1">_xlfn.XLOOKUP(OFFSET('Survey Data'!$B$2,A598,0),Key!A$2:A$5,Key!B$2:B$5,"")</f>
        <v/>
      </c>
      <c r="C598" s="4" t="str">
        <f ca="1">_xlfn.XLOOKUP(OFFSET('Survey Data'!$C$2,A598,0),Key!$D$2:$D$4,Key!$E$2:$E$4,"")</f>
        <v/>
      </c>
      <c r="D598" s="4" t="str">
        <f ca="1">_xlfn.XLOOKUP(OFFSET('Survey Data'!$D$2,A598,0),Key!$D$2:$D$4,Key!$E$2:$E$4,"")</f>
        <v/>
      </c>
      <c r="E598" s="4" t="str">
        <f ca="1">_xlfn.XLOOKUP(OFFSET('Survey Data'!$E$2,A598,0),Key!$D$2:$D$4,Key!$E$2:$E$4,"")</f>
        <v/>
      </c>
      <c r="F598" s="4">
        <f ca="1">OFFSET('Survey Data'!$F$2,A598,0)</f>
        <v>0</v>
      </c>
      <c r="G598" s="4" t="str">
        <f ca="1">_xlfn.XLOOKUP(OFFSET('Survey Data'!$G$2,A598,0),Key!$G$2:$G$3,Key!$H$2:$H$3,"")</f>
        <v/>
      </c>
      <c r="I598">
        <f t="shared" ca="1" si="54"/>
        <v>0</v>
      </c>
      <c r="J598">
        <f t="shared" ca="1" si="55"/>
        <v>0</v>
      </c>
      <c r="K598">
        <f t="shared" ca="1" si="57"/>
        <v>1</v>
      </c>
      <c r="L598" t="b">
        <f t="shared" ca="1" si="58"/>
        <v>1</v>
      </c>
      <c r="M598" t="str">
        <f t="shared" ca="1" si="56"/>
        <v/>
      </c>
      <c r="N598" t="str">
        <f ca="1">IF(L598,"",VLOOKUP(I598,'P NH|Score'!$A$2:$G$8,2,FALSE))</f>
        <v/>
      </c>
      <c r="O598" t="str">
        <f ca="1">IF(L598,"",VLOOKUP(J598,'Survival Rates'!$A$4:$E$123,K598+4)*N598)</f>
        <v/>
      </c>
    </row>
    <row r="599" spans="1:15" x14ac:dyDescent="0.3">
      <c r="A599">
        <f t="shared" si="59"/>
        <v>597</v>
      </c>
      <c r="B599" s="4" t="str">
        <f ca="1">_xlfn.XLOOKUP(OFFSET('Survey Data'!$B$2,A599,0),Key!A$2:A$5,Key!B$2:B$5,"")</f>
        <v/>
      </c>
      <c r="C599" s="4" t="str">
        <f ca="1">_xlfn.XLOOKUP(OFFSET('Survey Data'!$C$2,A599,0),Key!$D$2:$D$4,Key!$E$2:$E$4,"")</f>
        <v/>
      </c>
      <c r="D599" s="4" t="str">
        <f ca="1">_xlfn.XLOOKUP(OFFSET('Survey Data'!$D$2,A599,0),Key!$D$2:$D$4,Key!$E$2:$E$4,"")</f>
        <v/>
      </c>
      <c r="E599" s="4" t="str">
        <f ca="1">_xlfn.XLOOKUP(OFFSET('Survey Data'!$E$2,A599,0),Key!$D$2:$D$4,Key!$E$2:$E$4,"")</f>
        <v/>
      </c>
      <c r="F599" s="4">
        <f ca="1">OFFSET('Survey Data'!$F$2,A599,0)</f>
        <v>0</v>
      </c>
      <c r="G599" s="4" t="str">
        <f ca="1">_xlfn.XLOOKUP(OFFSET('Survey Data'!$G$2,A599,0),Key!$G$2:$G$3,Key!$H$2:$H$3,"")</f>
        <v/>
      </c>
      <c r="I599">
        <f t="shared" ca="1" si="54"/>
        <v>0</v>
      </c>
      <c r="J599">
        <f t="shared" ca="1" si="55"/>
        <v>0</v>
      </c>
      <c r="K599">
        <f t="shared" ca="1" si="57"/>
        <v>1</v>
      </c>
      <c r="L599" t="b">
        <f t="shared" ca="1" si="58"/>
        <v>1</v>
      </c>
      <c r="M599" t="str">
        <f t="shared" ca="1" si="56"/>
        <v/>
      </c>
      <c r="N599" t="str">
        <f ca="1">IF(L599,"",VLOOKUP(I599,'P NH|Score'!$A$2:$G$8,2,FALSE))</f>
        <v/>
      </c>
      <c r="O599" t="str">
        <f ca="1">IF(L599,"",VLOOKUP(J599,'Survival Rates'!$A$4:$E$123,K599+4)*N599)</f>
        <v/>
      </c>
    </row>
    <row r="600" spans="1:15" x14ac:dyDescent="0.3">
      <c r="A600">
        <f t="shared" si="59"/>
        <v>598</v>
      </c>
      <c r="B600" s="4" t="str">
        <f ca="1">_xlfn.XLOOKUP(OFFSET('Survey Data'!$B$2,A600,0),Key!A$2:A$5,Key!B$2:B$5,"")</f>
        <v/>
      </c>
      <c r="C600" s="4" t="str">
        <f ca="1">_xlfn.XLOOKUP(OFFSET('Survey Data'!$C$2,A600,0),Key!$D$2:$D$4,Key!$E$2:$E$4,"")</f>
        <v/>
      </c>
      <c r="D600" s="4" t="str">
        <f ca="1">_xlfn.XLOOKUP(OFFSET('Survey Data'!$D$2,A600,0),Key!$D$2:$D$4,Key!$E$2:$E$4,"")</f>
        <v/>
      </c>
      <c r="E600" s="4" t="str">
        <f ca="1">_xlfn.XLOOKUP(OFFSET('Survey Data'!$E$2,A600,0),Key!$D$2:$D$4,Key!$E$2:$E$4,"")</f>
        <v/>
      </c>
      <c r="F600" s="4">
        <f ca="1">OFFSET('Survey Data'!$F$2,A600,0)</f>
        <v>0</v>
      </c>
      <c r="G600" s="4" t="str">
        <f ca="1">_xlfn.XLOOKUP(OFFSET('Survey Data'!$G$2,A600,0),Key!$G$2:$G$3,Key!$H$2:$H$3,"")</f>
        <v/>
      </c>
      <c r="I600">
        <f t="shared" ca="1" si="54"/>
        <v>0</v>
      </c>
      <c r="J600">
        <f t="shared" ca="1" si="55"/>
        <v>0</v>
      </c>
      <c r="K600">
        <f t="shared" ca="1" si="57"/>
        <v>1</v>
      </c>
      <c r="L600" t="b">
        <f t="shared" ca="1" si="58"/>
        <v>1</v>
      </c>
      <c r="M600" t="str">
        <f t="shared" ca="1" si="56"/>
        <v/>
      </c>
      <c r="N600" t="str">
        <f ca="1">IF(L600,"",VLOOKUP(I600,'P NH|Score'!$A$2:$G$8,2,FALSE))</f>
        <v/>
      </c>
      <c r="O600" t="str">
        <f ca="1">IF(L600,"",VLOOKUP(J600,'Survival Rates'!$A$4:$E$123,K600+4)*N600)</f>
        <v/>
      </c>
    </row>
    <row r="601" spans="1:15" x14ac:dyDescent="0.3">
      <c r="A601">
        <f t="shared" si="59"/>
        <v>599</v>
      </c>
      <c r="B601" s="4" t="str">
        <f ca="1">_xlfn.XLOOKUP(OFFSET('Survey Data'!$B$2,A601,0),Key!A$2:A$5,Key!B$2:B$5,"")</f>
        <v/>
      </c>
      <c r="C601" s="4" t="str">
        <f ca="1">_xlfn.XLOOKUP(OFFSET('Survey Data'!$C$2,A601,0),Key!$D$2:$D$4,Key!$E$2:$E$4,"")</f>
        <v/>
      </c>
      <c r="D601" s="4" t="str">
        <f ca="1">_xlfn.XLOOKUP(OFFSET('Survey Data'!$D$2,A601,0),Key!$D$2:$D$4,Key!$E$2:$E$4,"")</f>
        <v/>
      </c>
      <c r="E601" s="4" t="str">
        <f ca="1">_xlfn.XLOOKUP(OFFSET('Survey Data'!$E$2,A601,0),Key!$D$2:$D$4,Key!$E$2:$E$4,"")</f>
        <v/>
      </c>
      <c r="F601" s="4">
        <f ca="1">OFFSET('Survey Data'!$F$2,A601,0)</f>
        <v>0</v>
      </c>
      <c r="G601" s="4" t="str">
        <f ca="1">_xlfn.XLOOKUP(OFFSET('Survey Data'!$G$2,A601,0),Key!$G$2:$G$3,Key!$H$2:$H$3,"")</f>
        <v/>
      </c>
      <c r="I601">
        <f t="shared" ca="1" si="54"/>
        <v>0</v>
      </c>
      <c r="J601">
        <f t="shared" ca="1" si="55"/>
        <v>0</v>
      </c>
      <c r="K601">
        <f t="shared" ca="1" si="57"/>
        <v>1</v>
      </c>
      <c r="L601" t="b">
        <f t="shared" ca="1" si="58"/>
        <v>1</v>
      </c>
      <c r="M601" t="str">
        <f t="shared" ca="1" si="56"/>
        <v/>
      </c>
      <c r="N601" t="str">
        <f ca="1">IF(L601,"",VLOOKUP(I601,'P NH|Score'!$A$2:$G$8,2,FALSE))</f>
        <v/>
      </c>
      <c r="O601" t="str">
        <f ca="1">IF(L601,"",VLOOKUP(J601,'Survival Rates'!$A$4:$E$123,K601+4)*N601)</f>
        <v/>
      </c>
    </row>
    <row r="602" spans="1:15" x14ac:dyDescent="0.3">
      <c r="A602">
        <f t="shared" si="59"/>
        <v>600</v>
      </c>
      <c r="B602" s="4" t="str">
        <f ca="1">_xlfn.XLOOKUP(OFFSET('Survey Data'!$B$2,A602,0),Key!A$2:A$5,Key!B$2:B$5,"")</f>
        <v/>
      </c>
      <c r="C602" s="4" t="str">
        <f ca="1">_xlfn.XLOOKUP(OFFSET('Survey Data'!$C$2,A602,0),Key!$D$2:$D$4,Key!$E$2:$E$4,"")</f>
        <v/>
      </c>
      <c r="D602" s="4" t="str">
        <f ca="1">_xlfn.XLOOKUP(OFFSET('Survey Data'!$D$2,A602,0),Key!$D$2:$D$4,Key!$E$2:$E$4,"")</f>
        <v/>
      </c>
      <c r="E602" s="4" t="str">
        <f ca="1">_xlfn.XLOOKUP(OFFSET('Survey Data'!$E$2,A602,0),Key!$D$2:$D$4,Key!$E$2:$E$4,"")</f>
        <v/>
      </c>
      <c r="F602" s="4">
        <f ca="1">OFFSET('Survey Data'!$F$2,A602,0)</f>
        <v>0</v>
      </c>
      <c r="G602" s="4" t="str">
        <f ca="1">_xlfn.XLOOKUP(OFFSET('Survey Data'!$G$2,A602,0),Key!$G$2:$G$3,Key!$H$2:$H$3,"")</f>
        <v/>
      </c>
      <c r="I602">
        <f t="shared" ca="1" si="54"/>
        <v>0</v>
      </c>
      <c r="J602">
        <f t="shared" ca="1" si="55"/>
        <v>0</v>
      </c>
      <c r="K602">
        <f t="shared" ca="1" si="57"/>
        <v>1</v>
      </c>
      <c r="L602" t="b">
        <f t="shared" ca="1" si="58"/>
        <v>1</v>
      </c>
      <c r="M602" t="str">
        <f t="shared" ca="1" si="56"/>
        <v/>
      </c>
      <c r="N602" t="str">
        <f ca="1">IF(L602,"",VLOOKUP(I602,'P NH|Score'!$A$2:$G$8,2,FALSE))</f>
        <v/>
      </c>
      <c r="O602" t="str">
        <f ca="1">IF(L602,"",VLOOKUP(J602,'Survival Rates'!$A$4:$E$123,K602+4)*N602)</f>
        <v/>
      </c>
    </row>
    <row r="603" spans="1:15" x14ac:dyDescent="0.3">
      <c r="A603">
        <f t="shared" si="59"/>
        <v>601</v>
      </c>
      <c r="B603" s="4" t="str">
        <f ca="1">_xlfn.XLOOKUP(OFFSET('Survey Data'!$B$2,A603,0),Key!A$2:A$5,Key!B$2:B$5,"")</f>
        <v/>
      </c>
      <c r="C603" s="4" t="str">
        <f ca="1">_xlfn.XLOOKUP(OFFSET('Survey Data'!$C$2,A603,0),Key!$D$2:$D$4,Key!$E$2:$E$4,"")</f>
        <v/>
      </c>
      <c r="D603" s="4" t="str">
        <f ca="1">_xlfn.XLOOKUP(OFFSET('Survey Data'!$D$2,A603,0),Key!$D$2:$D$4,Key!$E$2:$E$4,"")</f>
        <v/>
      </c>
      <c r="E603" s="4" t="str">
        <f ca="1">_xlfn.XLOOKUP(OFFSET('Survey Data'!$E$2,A603,0),Key!$D$2:$D$4,Key!$E$2:$E$4,"")</f>
        <v/>
      </c>
      <c r="F603" s="4">
        <f ca="1">OFFSET('Survey Data'!$F$2,A603,0)</f>
        <v>0</v>
      </c>
      <c r="G603" s="4" t="str">
        <f ca="1">_xlfn.XLOOKUP(OFFSET('Survey Data'!$G$2,A603,0),Key!$G$2:$G$3,Key!$H$2:$H$3,"")</f>
        <v/>
      </c>
      <c r="I603">
        <f t="shared" ca="1" si="54"/>
        <v>0</v>
      </c>
      <c r="J603">
        <f t="shared" ca="1" si="55"/>
        <v>0</v>
      </c>
      <c r="K603">
        <f t="shared" ca="1" si="57"/>
        <v>1</v>
      </c>
      <c r="L603" t="b">
        <f t="shared" ca="1" si="58"/>
        <v>1</v>
      </c>
      <c r="M603" t="str">
        <f t="shared" ca="1" si="56"/>
        <v/>
      </c>
      <c r="N603" t="str">
        <f ca="1">IF(L603,"",VLOOKUP(I603,'P NH|Score'!$A$2:$G$8,2,FALSE))</f>
        <v/>
      </c>
      <c r="O603" t="str">
        <f ca="1">IF(L603,"",VLOOKUP(J603,'Survival Rates'!$A$4:$E$123,K603+4)*N603)</f>
        <v/>
      </c>
    </row>
    <row r="604" spans="1:15" x14ac:dyDescent="0.3">
      <c r="A604">
        <f t="shared" si="59"/>
        <v>602</v>
      </c>
      <c r="B604" s="4" t="str">
        <f ca="1">_xlfn.XLOOKUP(OFFSET('Survey Data'!$B$2,A604,0),Key!A$2:A$5,Key!B$2:B$5,"")</f>
        <v/>
      </c>
      <c r="C604" s="4" t="str">
        <f ca="1">_xlfn.XLOOKUP(OFFSET('Survey Data'!$C$2,A604,0),Key!$D$2:$D$4,Key!$E$2:$E$4,"")</f>
        <v/>
      </c>
      <c r="D604" s="4" t="str">
        <f ca="1">_xlfn.XLOOKUP(OFFSET('Survey Data'!$D$2,A604,0),Key!$D$2:$D$4,Key!$E$2:$E$4,"")</f>
        <v/>
      </c>
      <c r="E604" s="4" t="str">
        <f ca="1">_xlfn.XLOOKUP(OFFSET('Survey Data'!$E$2,A604,0),Key!$D$2:$D$4,Key!$E$2:$E$4,"")</f>
        <v/>
      </c>
      <c r="F604" s="4">
        <f ca="1">OFFSET('Survey Data'!$F$2,A604,0)</f>
        <v>0</v>
      </c>
      <c r="G604" s="4" t="str">
        <f ca="1">_xlfn.XLOOKUP(OFFSET('Survey Data'!$G$2,A604,0),Key!$G$2:$G$3,Key!$H$2:$H$3,"")</f>
        <v/>
      </c>
      <c r="I604">
        <f t="shared" ca="1" si="54"/>
        <v>0</v>
      </c>
      <c r="J604">
        <f t="shared" ca="1" si="55"/>
        <v>0</v>
      </c>
      <c r="K604">
        <f t="shared" ca="1" si="57"/>
        <v>1</v>
      </c>
      <c r="L604" t="b">
        <f t="shared" ca="1" si="58"/>
        <v>1</v>
      </c>
      <c r="M604" t="str">
        <f t="shared" ca="1" si="56"/>
        <v/>
      </c>
      <c r="N604" t="str">
        <f ca="1">IF(L604,"",VLOOKUP(I604,'P NH|Score'!$A$2:$G$8,2,FALSE))</f>
        <v/>
      </c>
      <c r="O604" t="str">
        <f ca="1">IF(L604,"",VLOOKUP(J604,'Survival Rates'!$A$4:$E$123,K604+4)*N604)</f>
        <v/>
      </c>
    </row>
    <row r="605" spans="1:15" x14ac:dyDescent="0.3">
      <c r="A605">
        <f t="shared" si="59"/>
        <v>603</v>
      </c>
      <c r="B605" s="4" t="str">
        <f ca="1">_xlfn.XLOOKUP(OFFSET('Survey Data'!$B$2,A605,0),Key!A$2:A$5,Key!B$2:B$5,"")</f>
        <v/>
      </c>
      <c r="C605" s="4" t="str">
        <f ca="1">_xlfn.XLOOKUP(OFFSET('Survey Data'!$C$2,A605,0),Key!$D$2:$D$4,Key!$E$2:$E$4,"")</f>
        <v/>
      </c>
      <c r="D605" s="4" t="str">
        <f ca="1">_xlfn.XLOOKUP(OFFSET('Survey Data'!$D$2,A605,0),Key!$D$2:$D$4,Key!$E$2:$E$4,"")</f>
        <v/>
      </c>
      <c r="E605" s="4" t="str">
        <f ca="1">_xlfn.XLOOKUP(OFFSET('Survey Data'!$E$2,A605,0),Key!$D$2:$D$4,Key!$E$2:$E$4,"")</f>
        <v/>
      </c>
      <c r="F605" s="4">
        <f ca="1">OFFSET('Survey Data'!$F$2,A605,0)</f>
        <v>0</v>
      </c>
      <c r="G605" s="4" t="str">
        <f ca="1">_xlfn.XLOOKUP(OFFSET('Survey Data'!$G$2,A605,0),Key!$G$2:$G$3,Key!$H$2:$H$3,"")</f>
        <v/>
      </c>
      <c r="I605">
        <f t="shared" ca="1" si="54"/>
        <v>0</v>
      </c>
      <c r="J605">
        <f t="shared" ca="1" si="55"/>
        <v>0</v>
      </c>
      <c r="K605">
        <f t="shared" ca="1" si="57"/>
        <v>1</v>
      </c>
      <c r="L605" t="b">
        <f t="shared" ca="1" si="58"/>
        <v>1</v>
      </c>
      <c r="M605" t="str">
        <f t="shared" ca="1" si="56"/>
        <v/>
      </c>
      <c r="N605" t="str">
        <f ca="1">IF(L605,"",VLOOKUP(I605,'P NH|Score'!$A$2:$G$8,2,FALSE))</f>
        <v/>
      </c>
      <c r="O605" t="str">
        <f ca="1">IF(L605,"",VLOOKUP(J605,'Survival Rates'!$A$4:$E$123,K605+4)*N605)</f>
        <v/>
      </c>
    </row>
    <row r="606" spans="1:15" x14ac:dyDescent="0.3">
      <c r="A606">
        <f t="shared" si="59"/>
        <v>604</v>
      </c>
      <c r="B606" s="4" t="str">
        <f ca="1">_xlfn.XLOOKUP(OFFSET('Survey Data'!$B$2,A606,0),Key!A$2:A$5,Key!B$2:B$5,"")</f>
        <v/>
      </c>
      <c r="C606" s="4" t="str">
        <f ca="1">_xlfn.XLOOKUP(OFFSET('Survey Data'!$C$2,A606,0),Key!$D$2:$D$4,Key!$E$2:$E$4,"")</f>
        <v/>
      </c>
      <c r="D606" s="4" t="str">
        <f ca="1">_xlfn.XLOOKUP(OFFSET('Survey Data'!$D$2,A606,0),Key!$D$2:$D$4,Key!$E$2:$E$4,"")</f>
        <v/>
      </c>
      <c r="E606" s="4" t="str">
        <f ca="1">_xlfn.XLOOKUP(OFFSET('Survey Data'!$E$2,A606,0),Key!$D$2:$D$4,Key!$E$2:$E$4,"")</f>
        <v/>
      </c>
      <c r="F606" s="4">
        <f ca="1">OFFSET('Survey Data'!$F$2,A606,0)</f>
        <v>0</v>
      </c>
      <c r="G606" s="4" t="str">
        <f ca="1">_xlfn.XLOOKUP(OFFSET('Survey Data'!$G$2,A606,0),Key!$G$2:$G$3,Key!$H$2:$H$3,"")</f>
        <v/>
      </c>
      <c r="I606">
        <f t="shared" ca="1" si="54"/>
        <v>0</v>
      </c>
      <c r="J606">
        <f t="shared" ca="1" si="55"/>
        <v>0</v>
      </c>
      <c r="K606">
        <f t="shared" ca="1" si="57"/>
        <v>1</v>
      </c>
      <c r="L606" t="b">
        <f t="shared" ca="1" si="58"/>
        <v>1</v>
      </c>
      <c r="M606" t="str">
        <f t="shared" ca="1" si="56"/>
        <v/>
      </c>
      <c r="N606" t="str">
        <f ca="1">IF(L606,"",VLOOKUP(I606,'P NH|Score'!$A$2:$G$8,2,FALSE))</f>
        <v/>
      </c>
      <c r="O606" t="str">
        <f ca="1">IF(L606,"",VLOOKUP(J606,'Survival Rates'!$A$4:$E$123,K606+4)*N606)</f>
        <v/>
      </c>
    </row>
    <row r="607" spans="1:15" x14ac:dyDescent="0.3">
      <c r="A607">
        <f t="shared" si="59"/>
        <v>605</v>
      </c>
      <c r="B607" s="4" t="str">
        <f ca="1">_xlfn.XLOOKUP(OFFSET('Survey Data'!$B$2,A607,0),Key!A$2:A$5,Key!B$2:B$5,"")</f>
        <v/>
      </c>
      <c r="C607" s="4" t="str">
        <f ca="1">_xlfn.XLOOKUP(OFFSET('Survey Data'!$C$2,A607,0),Key!$D$2:$D$4,Key!$E$2:$E$4,"")</f>
        <v/>
      </c>
      <c r="D607" s="4" t="str">
        <f ca="1">_xlfn.XLOOKUP(OFFSET('Survey Data'!$D$2,A607,0),Key!$D$2:$D$4,Key!$E$2:$E$4,"")</f>
        <v/>
      </c>
      <c r="E607" s="4" t="str">
        <f ca="1">_xlfn.XLOOKUP(OFFSET('Survey Data'!$E$2,A607,0),Key!$D$2:$D$4,Key!$E$2:$E$4,"")</f>
        <v/>
      </c>
      <c r="F607" s="4">
        <f ca="1">OFFSET('Survey Data'!$F$2,A607,0)</f>
        <v>0</v>
      </c>
      <c r="G607" s="4" t="str">
        <f ca="1">_xlfn.XLOOKUP(OFFSET('Survey Data'!$G$2,A607,0),Key!$G$2:$G$3,Key!$H$2:$H$3,"")</f>
        <v/>
      </c>
      <c r="I607">
        <f t="shared" ca="1" si="54"/>
        <v>0</v>
      </c>
      <c r="J607">
        <f t="shared" ca="1" si="55"/>
        <v>0</v>
      </c>
      <c r="K607">
        <f t="shared" ca="1" si="57"/>
        <v>1</v>
      </c>
      <c r="L607" t="b">
        <f t="shared" ca="1" si="58"/>
        <v>1</v>
      </c>
      <c r="M607" t="str">
        <f t="shared" ca="1" si="56"/>
        <v/>
      </c>
      <c r="N607" t="str">
        <f ca="1">IF(L607,"",VLOOKUP(I607,'P NH|Score'!$A$2:$G$8,2,FALSE))</f>
        <v/>
      </c>
      <c r="O607" t="str">
        <f ca="1">IF(L607,"",VLOOKUP(J607,'Survival Rates'!$A$4:$E$123,K607+4)*N607)</f>
        <v/>
      </c>
    </row>
    <row r="608" spans="1:15" x14ac:dyDescent="0.3">
      <c r="A608">
        <f t="shared" si="59"/>
        <v>606</v>
      </c>
      <c r="B608" s="4" t="str">
        <f ca="1">_xlfn.XLOOKUP(OFFSET('Survey Data'!$B$2,A608,0),Key!A$2:A$5,Key!B$2:B$5,"")</f>
        <v/>
      </c>
      <c r="C608" s="4" t="str">
        <f ca="1">_xlfn.XLOOKUP(OFFSET('Survey Data'!$C$2,A608,0),Key!$D$2:$D$4,Key!$E$2:$E$4,"")</f>
        <v/>
      </c>
      <c r="D608" s="4" t="str">
        <f ca="1">_xlfn.XLOOKUP(OFFSET('Survey Data'!$D$2,A608,0),Key!$D$2:$D$4,Key!$E$2:$E$4,"")</f>
        <v/>
      </c>
      <c r="E608" s="4" t="str">
        <f ca="1">_xlfn.XLOOKUP(OFFSET('Survey Data'!$E$2,A608,0),Key!$D$2:$D$4,Key!$E$2:$E$4,"")</f>
        <v/>
      </c>
      <c r="F608" s="4">
        <f ca="1">OFFSET('Survey Data'!$F$2,A608,0)</f>
        <v>0</v>
      </c>
      <c r="G608" s="4" t="str">
        <f ca="1">_xlfn.XLOOKUP(OFFSET('Survey Data'!$G$2,A608,0),Key!$G$2:$G$3,Key!$H$2:$H$3,"")</f>
        <v/>
      </c>
      <c r="I608">
        <f t="shared" ca="1" si="54"/>
        <v>0</v>
      </c>
      <c r="J608">
        <f t="shared" ca="1" si="55"/>
        <v>0</v>
      </c>
      <c r="K608">
        <f t="shared" ca="1" si="57"/>
        <v>1</v>
      </c>
      <c r="L608" t="b">
        <f t="shared" ca="1" si="58"/>
        <v>1</v>
      </c>
      <c r="M608" t="str">
        <f t="shared" ca="1" si="56"/>
        <v/>
      </c>
      <c r="N608" t="str">
        <f ca="1">IF(L608,"",VLOOKUP(I608,'P NH|Score'!$A$2:$G$8,2,FALSE))</f>
        <v/>
      </c>
      <c r="O608" t="str">
        <f ca="1">IF(L608,"",VLOOKUP(J608,'Survival Rates'!$A$4:$E$123,K608+4)*N608)</f>
        <v/>
      </c>
    </row>
    <row r="609" spans="1:15" x14ac:dyDescent="0.3">
      <c r="A609">
        <f t="shared" si="59"/>
        <v>607</v>
      </c>
      <c r="B609" s="4" t="str">
        <f ca="1">_xlfn.XLOOKUP(OFFSET('Survey Data'!$B$2,A609,0),Key!A$2:A$5,Key!B$2:B$5,"")</f>
        <v/>
      </c>
      <c r="C609" s="4" t="str">
        <f ca="1">_xlfn.XLOOKUP(OFFSET('Survey Data'!$C$2,A609,0),Key!$D$2:$D$4,Key!$E$2:$E$4,"")</f>
        <v/>
      </c>
      <c r="D609" s="4" t="str">
        <f ca="1">_xlfn.XLOOKUP(OFFSET('Survey Data'!$D$2,A609,0),Key!$D$2:$D$4,Key!$E$2:$E$4,"")</f>
        <v/>
      </c>
      <c r="E609" s="4" t="str">
        <f ca="1">_xlfn.XLOOKUP(OFFSET('Survey Data'!$E$2,A609,0),Key!$D$2:$D$4,Key!$E$2:$E$4,"")</f>
        <v/>
      </c>
      <c r="F609" s="4">
        <f ca="1">OFFSET('Survey Data'!$F$2,A609,0)</f>
        <v>0</v>
      </c>
      <c r="G609" s="4" t="str">
        <f ca="1">_xlfn.XLOOKUP(OFFSET('Survey Data'!$G$2,A609,0),Key!$G$2:$G$3,Key!$H$2:$H$3,"")</f>
        <v/>
      </c>
      <c r="I609">
        <f t="shared" ca="1" si="54"/>
        <v>0</v>
      </c>
      <c r="J609">
        <f t="shared" ca="1" si="55"/>
        <v>0</v>
      </c>
      <c r="K609">
        <f t="shared" ca="1" si="57"/>
        <v>1</v>
      </c>
      <c r="L609" t="b">
        <f t="shared" ca="1" si="58"/>
        <v>1</v>
      </c>
      <c r="M609" t="str">
        <f t="shared" ca="1" si="56"/>
        <v/>
      </c>
      <c r="N609" t="str">
        <f ca="1">IF(L609,"",VLOOKUP(I609,'P NH|Score'!$A$2:$G$8,2,FALSE))</f>
        <v/>
      </c>
      <c r="O609" t="str">
        <f ca="1">IF(L609,"",VLOOKUP(J609,'Survival Rates'!$A$4:$E$123,K609+4)*N609)</f>
        <v/>
      </c>
    </row>
    <row r="610" spans="1:15" x14ac:dyDescent="0.3">
      <c r="A610">
        <f t="shared" si="59"/>
        <v>608</v>
      </c>
      <c r="B610" s="4" t="str">
        <f ca="1">_xlfn.XLOOKUP(OFFSET('Survey Data'!$B$2,A610,0),Key!A$2:A$5,Key!B$2:B$5,"")</f>
        <v/>
      </c>
      <c r="C610" s="4" t="str">
        <f ca="1">_xlfn.XLOOKUP(OFFSET('Survey Data'!$C$2,A610,0),Key!$D$2:$D$4,Key!$E$2:$E$4,"")</f>
        <v/>
      </c>
      <c r="D610" s="4" t="str">
        <f ca="1">_xlfn.XLOOKUP(OFFSET('Survey Data'!$D$2,A610,0),Key!$D$2:$D$4,Key!$E$2:$E$4,"")</f>
        <v/>
      </c>
      <c r="E610" s="4" t="str">
        <f ca="1">_xlfn.XLOOKUP(OFFSET('Survey Data'!$E$2,A610,0),Key!$D$2:$D$4,Key!$E$2:$E$4,"")</f>
        <v/>
      </c>
      <c r="F610" s="4">
        <f ca="1">OFFSET('Survey Data'!$F$2,A610,0)</f>
        <v>0</v>
      </c>
      <c r="G610" s="4" t="str">
        <f ca="1">_xlfn.XLOOKUP(OFFSET('Survey Data'!$G$2,A610,0),Key!$G$2:$G$3,Key!$H$2:$H$3,"")</f>
        <v/>
      </c>
      <c r="I610">
        <f t="shared" ca="1" si="54"/>
        <v>0</v>
      </c>
      <c r="J610">
        <f t="shared" ca="1" si="55"/>
        <v>0</v>
      </c>
      <c r="K610">
        <f t="shared" ca="1" si="57"/>
        <v>1</v>
      </c>
      <c r="L610" t="b">
        <f t="shared" ca="1" si="58"/>
        <v>1</v>
      </c>
      <c r="M610" t="str">
        <f t="shared" ca="1" si="56"/>
        <v/>
      </c>
      <c r="N610" t="str">
        <f ca="1">IF(L610,"",VLOOKUP(I610,'P NH|Score'!$A$2:$G$8,2,FALSE))</f>
        <v/>
      </c>
      <c r="O610" t="str">
        <f ca="1">IF(L610,"",VLOOKUP(J610,'Survival Rates'!$A$4:$E$123,K610+4)*N610)</f>
        <v/>
      </c>
    </row>
    <row r="611" spans="1:15" x14ac:dyDescent="0.3">
      <c r="A611">
        <f t="shared" si="59"/>
        <v>609</v>
      </c>
      <c r="B611" s="4" t="str">
        <f ca="1">_xlfn.XLOOKUP(OFFSET('Survey Data'!$B$2,A611,0),Key!A$2:A$5,Key!B$2:B$5,"")</f>
        <v/>
      </c>
      <c r="C611" s="4" t="str">
        <f ca="1">_xlfn.XLOOKUP(OFFSET('Survey Data'!$C$2,A611,0),Key!$D$2:$D$4,Key!$E$2:$E$4,"")</f>
        <v/>
      </c>
      <c r="D611" s="4" t="str">
        <f ca="1">_xlfn.XLOOKUP(OFFSET('Survey Data'!$D$2,A611,0),Key!$D$2:$D$4,Key!$E$2:$E$4,"")</f>
        <v/>
      </c>
      <c r="E611" s="4" t="str">
        <f ca="1">_xlfn.XLOOKUP(OFFSET('Survey Data'!$E$2,A611,0),Key!$D$2:$D$4,Key!$E$2:$E$4,"")</f>
        <v/>
      </c>
      <c r="F611" s="4">
        <f ca="1">OFFSET('Survey Data'!$F$2,A611,0)</f>
        <v>0</v>
      </c>
      <c r="G611" s="4" t="str">
        <f ca="1">_xlfn.XLOOKUP(OFFSET('Survey Data'!$G$2,A611,0),Key!$G$2:$G$3,Key!$H$2:$H$3,"")</f>
        <v/>
      </c>
      <c r="I611">
        <f t="shared" ca="1" si="54"/>
        <v>0</v>
      </c>
      <c r="J611">
        <f t="shared" ca="1" si="55"/>
        <v>0</v>
      </c>
      <c r="K611">
        <f t="shared" ca="1" si="57"/>
        <v>1</v>
      </c>
      <c r="L611" t="b">
        <f t="shared" ca="1" si="58"/>
        <v>1</v>
      </c>
      <c r="M611" t="str">
        <f t="shared" ca="1" si="56"/>
        <v/>
      </c>
      <c r="N611" t="str">
        <f ca="1">IF(L611,"",VLOOKUP(I611,'P NH|Score'!$A$2:$G$8,2,FALSE))</f>
        <v/>
      </c>
      <c r="O611" t="str">
        <f ca="1">IF(L611,"",VLOOKUP(J611,'Survival Rates'!$A$4:$E$123,K611+4)*N611)</f>
        <v/>
      </c>
    </row>
    <row r="612" spans="1:15" x14ac:dyDescent="0.3">
      <c r="A612">
        <f t="shared" si="59"/>
        <v>610</v>
      </c>
      <c r="B612" s="4" t="str">
        <f ca="1">_xlfn.XLOOKUP(OFFSET('Survey Data'!$B$2,A612,0),Key!A$2:A$5,Key!B$2:B$5,"")</f>
        <v/>
      </c>
      <c r="C612" s="4" t="str">
        <f ca="1">_xlfn.XLOOKUP(OFFSET('Survey Data'!$C$2,A612,0),Key!$D$2:$D$4,Key!$E$2:$E$4,"")</f>
        <v/>
      </c>
      <c r="D612" s="4" t="str">
        <f ca="1">_xlfn.XLOOKUP(OFFSET('Survey Data'!$D$2,A612,0),Key!$D$2:$D$4,Key!$E$2:$E$4,"")</f>
        <v/>
      </c>
      <c r="E612" s="4" t="str">
        <f ca="1">_xlfn.XLOOKUP(OFFSET('Survey Data'!$E$2,A612,0),Key!$D$2:$D$4,Key!$E$2:$E$4,"")</f>
        <v/>
      </c>
      <c r="F612" s="4">
        <f ca="1">OFFSET('Survey Data'!$F$2,A612,0)</f>
        <v>0</v>
      </c>
      <c r="G612" s="4" t="str">
        <f ca="1">_xlfn.XLOOKUP(OFFSET('Survey Data'!$G$2,A612,0),Key!$G$2:$G$3,Key!$H$2:$H$3,"")</f>
        <v/>
      </c>
      <c r="I612">
        <f t="shared" ca="1" si="54"/>
        <v>0</v>
      </c>
      <c r="J612">
        <f t="shared" ca="1" si="55"/>
        <v>0</v>
      </c>
      <c r="K612">
        <f t="shared" ca="1" si="57"/>
        <v>1</v>
      </c>
      <c r="L612" t="b">
        <f t="shared" ca="1" si="58"/>
        <v>1</v>
      </c>
      <c r="M612" t="str">
        <f t="shared" ca="1" si="56"/>
        <v/>
      </c>
      <c r="N612" t="str">
        <f ca="1">IF(L612,"",VLOOKUP(I612,'P NH|Score'!$A$2:$G$8,2,FALSE))</f>
        <v/>
      </c>
      <c r="O612" t="str">
        <f ca="1">IF(L612,"",VLOOKUP(J612,'Survival Rates'!$A$4:$E$123,K612+4)*N612)</f>
        <v/>
      </c>
    </row>
    <row r="613" spans="1:15" x14ac:dyDescent="0.3">
      <c r="A613">
        <f t="shared" si="59"/>
        <v>611</v>
      </c>
      <c r="B613" s="4" t="str">
        <f ca="1">_xlfn.XLOOKUP(OFFSET('Survey Data'!$B$2,A613,0),Key!A$2:A$5,Key!B$2:B$5,"")</f>
        <v/>
      </c>
      <c r="C613" s="4" t="str">
        <f ca="1">_xlfn.XLOOKUP(OFFSET('Survey Data'!$C$2,A613,0),Key!$D$2:$D$4,Key!$E$2:$E$4,"")</f>
        <v/>
      </c>
      <c r="D613" s="4" t="str">
        <f ca="1">_xlfn.XLOOKUP(OFFSET('Survey Data'!$D$2,A613,0),Key!$D$2:$D$4,Key!$E$2:$E$4,"")</f>
        <v/>
      </c>
      <c r="E613" s="4" t="str">
        <f ca="1">_xlfn.XLOOKUP(OFFSET('Survey Data'!$E$2,A613,0),Key!$D$2:$D$4,Key!$E$2:$E$4,"")</f>
        <v/>
      </c>
      <c r="F613" s="4">
        <f ca="1">OFFSET('Survey Data'!$F$2,A613,0)</f>
        <v>0</v>
      </c>
      <c r="G613" s="4" t="str">
        <f ca="1">_xlfn.XLOOKUP(OFFSET('Survey Data'!$G$2,A613,0),Key!$G$2:$G$3,Key!$H$2:$H$3,"")</f>
        <v/>
      </c>
      <c r="I613">
        <f t="shared" ca="1" si="54"/>
        <v>0</v>
      </c>
      <c r="J613">
        <f t="shared" ca="1" si="55"/>
        <v>0</v>
      </c>
      <c r="K613">
        <f t="shared" ca="1" si="57"/>
        <v>1</v>
      </c>
      <c r="L613" t="b">
        <f t="shared" ca="1" si="58"/>
        <v>1</v>
      </c>
      <c r="M613" t="str">
        <f t="shared" ca="1" si="56"/>
        <v/>
      </c>
      <c r="N613" t="str">
        <f ca="1">IF(L613,"",VLOOKUP(I613,'P NH|Score'!$A$2:$G$8,2,FALSE))</f>
        <v/>
      </c>
      <c r="O613" t="str">
        <f ca="1">IF(L613,"",VLOOKUP(J613,'Survival Rates'!$A$4:$E$123,K613+4)*N613)</f>
        <v/>
      </c>
    </row>
    <row r="614" spans="1:15" x14ac:dyDescent="0.3">
      <c r="A614">
        <f t="shared" si="59"/>
        <v>612</v>
      </c>
      <c r="B614" s="4" t="str">
        <f ca="1">_xlfn.XLOOKUP(OFFSET('Survey Data'!$B$2,A614,0),Key!A$2:A$5,Key!B$2:B$5,"")</f>
        <v/>
      </c>
      <c r="C614" s="4" t="str">
        <f ca="1">_xlfn.XLOOKUP(OFFSET('Survey Data'!$C$2,A614,0),Key!$D$2:$D$4,Key!$E$2:$E$4,"")</f>
        <v/>
      </c>
      <c r="D614" s="4" t="str">
        <f ca="1">_xlfn.XLOOKUP(OFFSET('Survey Data'!$D$2,A614,0),Key!$D$2:$D$4,Key!$E$2:$E$4,"")</f>
        <v/>
      </c>
      <c r="E614" s="4" t="str">
        <f ca="1">_xlfn.XLOOKUP(OFFSET('Survey Data'!$E$2,A614,0),Key!$D$2:$D$4,Key!$E$2:$E$4,"")</f>
        <v/>
      </c>
      <c r="F614" s="4">
        <f ca="1">OFFSET('Survey Data'!$F$2,A614,0)</f>
        <v>0</v>
      </c>
      <c r="G614" s="4" t="str">
        <f ca="1">_xlfn.XLOOKUP(OFFSET('Survey Data'!$G$2,A614,0),Key!$G$2:$G$3,Key!$H$2:$H$3,"")</f>
        <v/>
      </c>
      <c r="I614">
        <f t="shared" ca="1" si="54"/>
        <v>0</v>
      </c>
      <c r="J614">
        <f t="shared" ca="1" si="55"/>
        <v>0</v>
      </c>
      <c r="K614">
        <f t="shared" ca="1" si="57"/>
        <v>1</v>
      </c>
      <c r="L614" t="b">
        <f t="shared" ca="1" si="58"/>
        <v>1</v>
      </c>
      <c r="M614" t="str">
        <f t="shared" ca="1" si="56"/>
        <v/>
      </c>
      <c r="N614" t="str">
        <f ca="1">IF(L614,"",VLOOKUP(I614,'P NH|Score'!$A$2:$G$8,2,FALSE))</f>
        <v/>
      </c>
      <c r="O614" t="str">
        <f ca="1">IF(L614,"",VLOOKUP(J614,'Survival Rates'!$A$4:$E$123,K614+4)*N614)</f>
        <v/>
      </c>
    </row>
    <row r="615" spans="1:15" x14ac:dyDescent="0.3">
      <c r="A615">
        <f t="shared" si="59"/>
        <v>613</v>
      </c>
      <c r="B615" s="4" t="str">
        <f ca="1">_xlfn.XLOOKUP(OFFSET('Survey Data'!$B$2,A615,0),Key!A$2:A$5,Key!B$2:B$5,"")</f>
        <v/>
      </c>
      <c r="C615" s="4" t="str">
        <f ca="1">_xlfn.XLOOKUP(OFFSET('Survey Data'!$C$2,A615,0),Key!$D$2:$D$4,Key!$E$2:$E$4,"")</f>
        <v/>
      </c>
      <c r="D615" s="4" t="str">
        <f ca="1">_xlfn.XLOOKUP(OFFSET('Survey Data'!$D$2,A615,0),Key!$D$2:$D$4,Key!$E$2:$E$4,"")</f>
        <v/>
      </c>
      <c r="E615" s="4" t="str">
        <f ca="1">_xlfn.XLOOKUP(OFFSET('Survey Data'!$E$2,A615,0),Key!$D$2:$D$4,Key!$E$2:$E$4,"")</f>
        <v/>
      </c>
      <c r="F615" s="4">
        <f ca="1">OFFSET('Survey Data'!$F$2,A615,0)</f>
        <v>0</v>
      </c>
      <c r="G615" s="4" t="str">
        <f ca="1">_xlfn.XLOOKUP(OFFSET('Survey Data'!$G$2,A615,0),Key!$G$2:$G$3,Key!$H$2:$H$3,"")</f>
        <v/>
      </c>
      <c r="I615">
        <f t="shared" ca="1" si="54"/>
        <v>0</v>
      </c>
      <c r="J615">
        <f t="shared" ca="1" si="55"/>
        <v>0</v>
      </c>
      <c r="K615">
        <f t="shared" ca="1" si="57"/>
        <v>1</v>
      </c>
      <c r="L615" t="b">
        <f t="shared" ca="1" si="58"/>
        <v>1</v>
      </c>
      <c r="M615" t="str">
        <f t="shared" ca="1" si="56"/>
        <v/>
      </c>
      <c r="N615" t="str">
        <f ca="1">IF(L615,"",VLOOKUP(I615,'P NH|Score'!$A$2:$G$8,2,FALSE))</f>
        <v/>
      </c>
      <c r="O615" t="str">
        <f ca="1">IF(L615,"",VLOOKUP(J615,'Survival Rates'!$A$4:$E$123,K615+4)*N615)</f>
        <v/>
      </c>
    </row>
    <row r="616" spans="1:15" x14ac:dyDescent="0.3">
      <c r="A616">
        <f t="shared" si="59"/>
        <v>614</v>
      </c>
      <c r="B616" s="4" t="str">
        <f ca="1">_xlfn.XLOOKUP(OFFSET('Survey Data'!$B$2,A616,0),Key!A$2:A$5,Key!B$2:B$5,"")</f>
        <v/>
      </c>
      <c r="C616" s="4" t="str">
        <f ca="1">_xlfn.XLOOKUP(OFFSET('Survey Data'!$C$2,A616,0),Key!$D$2:$D$4,Key!$E$2:$E$4,"")</f>
        <v/>
      </c>
      <c r="D616" s="4" t="str">
        <f ca="1">_xlfn.XLOOKUP(OFFSET('Survey Data'!$D$2,A616,0),Key!$D$2:$D$4,Key!$E$2:$E$4,"")</f>
        <v/>
      </c>
      <c r="E616" s="4" t="str">
        <f ca="1">_xlfn.XLOOKUP(OFFSET('Survey Data'!$E$2,A616,0),Key!$D$2:$D$4,Key!$E$2:$E$4,"")</f>
        <v/>
      </c>
      <c r="F616" s="4">
        <f ca="1">OFFSET('Survey Data'!$F$2,A616,0)</f>
        <v>0</v>
      </c>
      <c r="G616" s="4" t="str">
        <f ca="1">_xlfn.XLOOKUP(OFFSET('Survey Data'!$G$2,A616,0),Key!$G$2:$G$3,Key!$H$2:$H$3,"")</f>
        <v/>
      </c>
      <c r="I616">
        <f t="shared" ca="1" si="54"/>
        <v>0</v>
      </c>
      <c r="J616">
        <f t="shared" ca="1" si="55"/>
        <v>0</v>
      </c>
      <c r="K616">
        <f t="shared" ca="1" si="57"/>
        <v>1</v>
      </c>
      <c r="L616" t="b">
        <f t="shared" ca="1" si="58"/>
        <v>1</v>
      </c>
      <c r="M616" t="str">
        <f t="shared" ca="1" si="56"/>
        <v/>
      </c>
      <c r="N616" t="str">
        <f ca="1">IF(L616,"",VLOOKUP(I616,'P NH|Score'!$A$2:$G$8,2,FALSE))</f>
        <v/>
      </c>
      <c r="O616" t="str">
        <f ca="1">IF(L616,"",VLOOKUP(J616,'Survival Rates'!$A$4:$E$123,K616+4)*N616)</f>
        <v/>
      </c>
    </row>
    <row r="617" spans="1:15" x14ac:dyDescent="0.3">
      <c r="A617">
        <f t="shared" si="59"/>
        <v>615</v>
      </c>
      <c r="B617" s="4" t="str">
        <f ca="1">_xlfn.XLOOKUP(OFFSET('Survey Data'!$B$2,A617,0),Key!A$2:A$5,Key!B$2:B$5,"")</f>
        <v/>
      </c>
      <c r="C617" s="4" t="str">
        <f ca="1">_xlfn.XLOOKUP(OFFSET('Survey Data'!$C$2,A617,0),Key!$D$2:$D$4,Key!$E$2:$E$4,"")</f>
        <v/>
      </c>
      <c r="D617" s="4" t="str">
        <f ca="1">_xlfn.XLOOKUP(OFFSET('Survey Data'!$D$2,A617,0),Key!$D$2:$D$4,Key!$E$2:$E$4,"")</f>
        <v/>
      </c>
      <c r="E617" s="4" t="str">
        <f ca="1">_xlfn.XLOOKUP(OFFSET('Survey Data'!$E$2,A617,0),Key!$D$2:$D$4,Key!$E$2:$E$4,"")</f>
        <v/>
      </c>
      <c r="F617" s="4">
        <f ca="1">OFFSET('Survey Data'!$F$2,A617,0)</f>
        <v>0</v>
      </c>
      <c r="G617" s="4" t="str">
        <f ca="1">_xlfn.XLOOKUP(OFFSET('Survey Data'!$G$2,A617,0),Key!$G$2:$G$3,Key!$H$2:$H$3,"")</f>
        <v/>
      </c>
      <c r="I617">
        <f t="shared" ca="1" si="54"/>
        <v>0</v>
      </c>
      <c r="J617">
        <f t="shared" ca="1" si="55"/>
        <v>0</v>
      </c>
      <c r="K617">
        <f t="shared" ca="1" si="57"/>
        <v>1</v>
      </c>
      <c r="L617" t="b">
        <f t="shared" ca="1" si="58"/>
        <v>1</v>
      </c>
      <c r="M617" t="str">
        <f t="shared" ca="1" si="56"/>
        <v/>
      </c>
      <c r="N617" t="str">
        <f ca="1">IF(L617,"",VLOOKUP(I617,'P NH|Score'!$A$2:$G$8,2,FALSE))</f>
        <v/>
      </c>
      <c r="O617" t="str">
        <f ca="1">IF(L617,"",VLOOKUP(J617,'Survival Rates'!$A$4:$E$123,K617+4)*N617)</f>
        <v/>
      </c>
    </row>
    <row r="618" spans="1:15" x14ac:dyDescent="0.3">
      <c r="A618">
        <f t="shared" si="59"/>
        <v>616</v>
      </c>
      <c r="B618" s="4" t="str">
        <f ca="1">_xlfn.XLOOKUP(OFFSET('Survey Data'!$B$2,A618,0),Key!A$2:A$5,Key!B$2:B$5,"")</f>
        <v/>
      </c>
      <c r="C618" s="4" t="str">
        <f ca="1">_xlfn.XLOOKUP(OFFSET('Survey Data'!$C$2,A618,0),Key!$D$2:$D$4,Key!$E$2:$E$4,"")</f>
        <v/>
      </c>
      <c r="D618" s="4" t="str">
        <f ca="1">_xlfn.XLOOKUP(OFFSET('Survey Data'!$D$2,A618,0),Key!$D$2:$D$4,Key!$E$2:$E$4,"")</f>
        <v/>
      </c>
      <c r="E618" s="4" t="str">
        <f ca="1">_xlfn.XLOOKUP(OFFSET('Survey Data'!$E$2,A618,0),Key!$D$2:$D$4,Key!$E$2:$E$4,"")</f>
        <v/>
      </c>
      <c r="F618" s="4">
        <f ca="1">OFFSET('Survey Data'!$F$2,A618,0)</f>
        <v>0</v>
      </c>
      <c r="G618" s="4" t="str">
        <f ca="1">_xlfn.XLOOKUP(OFFSET('Survey Data'!$G$2,A618,0),Key!$G$2:$G$3,Key!$H$2:$H$3,"")</f>
        <v/>
      </c>
      <c r="I618">
        <f t="shared" ca="1" si="54"/>
        <v>0</v>
      </c>
      <c r="J618">
        <f t="shared" ca="1" si="55"/>
        <v>0</v>
      </c>
      <c r="K618">
        <f t="shared" ca="1" si="57"/>
        <v>1</v>
      </c>
      <c r="L618" t="b">
        <f t="shared" ca="1" si="58"/>
        <v>1</v>
      </c>
      <c r="M618" t="str">
        <f t="shared" ca="1" si="56"/>
        <v/>
      </c>
      <c r="N618" t="str">
        <f ca="1">IF(L618,"",VLOOKUP(I618,'P NH|Score'!$A$2:$G$8,2,FALSE))</f>
        <v/>
      </c>
      <c r="O618" t="str">
        <f ca="1">IF(L618,"",VLOOKUP(J618,'Survival Rates'!$A$4:$E$123,K618+4)*N618)</f>
        <v/>
      </c>
    </row>
    <row r="619" spans="1:15" x14ac:dyDescent="0.3">
      <c r="A619">
        <f t="shared" si="59"/>
        <v>617</v>
      </c>
      <c r="B619" s="4" t="str">
        <f ca="1">_xlfn.XLOOKUP(OFFSET('Survey Data'!$B$2,A619,0),Key!A$2:A$5,Key!B$2:B$5,"")</f>
        <v/>
      </c>
      <c r="C619" s="4" t="str">
        <f ca="1">_xlfn.XLOOKUP(OFFSET('Survey Data'!$C$2,A619,0),Key!$D$2:$D$4,Key!$E$2:$E$4,"")</f>
        <v/>
      </c>
      <c r="D619" s="4" t="str">
        <f ca="1">_xlfn.XLOOKUP(OFFSET('Survey Data'!$D$2,A619,0),Key!$D$2:$D$4,Key!$E$2:$E$4,"")</f>
        <v/>
      </c>
      <c r="E619" s="4" t="str">
        <f ca="1">_xlfn.XLOOKUP(OFFSET('Survey Data'!$E$2,A619,0),Key!$D$2:$D$4,Key!$E$2:$E$4,"")</f>
        <v/>
      </c>
      <c r="F619" s="4">
        <f ca="1">OFFSET('Survey Data'!$F$2,A619,0)</f>
        <v>0</v>
      </c>
      <c r="G619" s="4" t="str">
        <f ca="1">_xlfn.XLOOKUP(OFFSET('Survey Data'!$G$2,A619,0),Key!$G$2:$G$3,Key!$H$2:$H$3,"")</f>
        <v/>
      </c>
      <c r="I619">
        <f t="shared" ca="1" si="54"/>
        <v>0</v>
      </c>
      <c r="J619">
        <f t="shared" ca="1" si="55"/>
        <v>0</v>
      </c>
      <c r="K619">
        <f t="shared" ca="1" si="57"/>
        <v>1</v>
      </c>
      <c r="L619" t="b">
        <f t="shared" ca="1" si="58"/>
        <v>1</v>
      </c>
      <c r="M619" t="str">
        <f t="shared" ca="1" si="56"/>
        <v/>
      </c>
      <c r="N619" t="str">
        <f ca="1">IF(L619,"",VLOOKUP(I619,'P NH|Score'!$A$2:$G$8,2,FALSE))</f>
        <v/>
      </c>
      <c r="O619" t="str">
        <f ca="1">IF(L619,"",VLOOKUP(J619,'Survival Rates'!$A$4:$E$123,K619+4)*N619)</f>
        <v/>
      </c>
    </row>
    <row r="620" spans="1:15" x14ac:dyDescent="0.3">
      <c r="A620">
        <f t="shared" si="59"/>
        <v>618</v>
      </c>
      <c r="B620" s="4" t="str">
        <f ca="1">_xlfn.XLOOKUP(OFFSET('Survey Data'!$B$2,A620,0),Key!A$2:A$5,Key!B$2:B$5,"")</f>
        <v/>
      </c>
      <c r="C620" s="4" t="str">
        <f ca="1">_xlfn.XLOOKUP(OFFSET('Survey Data'!$C$2,A620,0),Key!$D$2:$D$4,Key!$E$2:$E$4,"")</f>
        <v/>
      </c>
      <c r="D620" s="4" t="str">
        <f ca="1">_xlfn.XLOOKUP(OFFSET('Survey Data'!$D$2,A620,0),Key!$D$2:$D$4,Key!$E$2:$E$4,"")</f>
        <v/>
      </c>
      <c r="E620" s="4" t="str">
        <f ca="1">_xlfn.XLOOKUP(OFFSET('Survey Data'!$E$2,A620,0),Key!$D$2:$D$4,Key!$E$2:$E$4,"")</f>
        <v/>
      </c>
      <c r="F620" s="4">
        <f ca="1">OFFSET('Survey Data'!$F$2,A620,0)</f>
        <v>0</v>
      </c>
      <c r="G620" s="4" t="str">
        <f ca="1">_xlfn.XLOOKUP(OFFSET('Survey Data'!$G$2,A620,0),Key!$G$2:$G$3,Key!$H$2:$H$3,"")</f>
        <v/>
      </c>
      <c r="I620">
        <f t="shared" ca="1" si="54"/>
        <v>0</v>
      </c>
      <c r="J620">
        <f t="shared" ca="1" si="55"/>
        <v>0</v>
      </c>
      <c r="K620">
        <f t="shared" ca="1" si="57"/>
        <v>1</v>
      </c>
      <c r="L620" t="b">
        <f t="shared" ca="1" si="58"/>
        <v>1</v>
      </c>
      <c r="M620" t="str">
        <f t="shared" ca="1" si="56"/>
        <v/>
      </c>
      <c r="N620" t="str">
        <f ca="1">IF(L620,"",VLOOKUP(I620,'P NH|Score'!$A$2:$G$8,2,FALSE))</f>
        <v/>
      </c>
      <c r="O620" t="str">
        <f ca="1">IF(L620,"",VLOOKUP(J620,'Survival Rates'!$A$4:$E$123,K620+4)*N620)</f>
        <v/>
      </c>
    </row>
    <row r="621" spans="1:15" x14ac:dyDescent="0.3">
      <c r="A621">
        <f t="shared" si="59"/>
        <v>619</v>
      </c>
      <c r="B621" s="4" t="str">
        <f ca="1">_xlfn.XLOOKUP(OFFSET('Survey Data'!$B$2,A621,0),Key!A$2:A$5,Key!B$2:B$5,"")</f>
        <v/>
      </c>
      <c r="C621" s="4" t="str">
        <f ca="1">_xlfn.XLOOKUP(OFFSET('Survey Data'!$C$2,A621,0),Key!$D$2:$D$4,Key!$E$2:$E$4,"")</f>
        <v/>
      </c>
      <c r="D621" s="4" t="str">
        <f ca="1">_xlfn.XLOOKUP(OFFSET('Survey Data'!$D$2,A621,0),Key!$D$2:$D$4,Key!$E$2:$E$4,"")</f>
        <v/>
      </c>
      <c r="E621" s="4" t="str">
        <f ca="1">_xlfn.XLOOKUP(OFFSET('Survey Data'!$E$2,A621,0),Key!$D$2:$D$4,Key!$E$2:$E$4,"")</f>
        <v/>
      </c>
      <c r="F621" s="4">
        <f ca="1">OFFSET('Survey Data'!$F$2,A621,0)</f>
        <v>0</v>
      </c>
      <c r="G621" s="4" t="str">
        <f ca="1">_xlfn.XLOOKUP(OFFSET('Survey Data'!$G$2,A621,0),Key!$G$2:$G$3,Key!$H$2:$H$3,"")</f>
        <v/>
      </c>
      <c r="I621">
        <f t="shared" ca="1" si="54"/>
        <v>0</v>
      </c>
      <c r="J621">
        <f t="shared" ca="1" si="55"/>
        <v>0</v>
      </c>
      <c r="K621">
        <f t="shared" ca="1" si="57"/>
        <v>1</v>
      </c>
      <c r="L621" t="b">
        <f t="shared" ca="1" si="58"/>
        <v>1</v>
      </c>
      <c r="M621" t="str">
        <f t="shared" ca="1" si="56"/>
        <v/>
      </c>
      <c r="N621" t="str">
        <f ca="1">IF(L621,"",VLOOKUP(I621,'P NH|Score'!$A$2:$G$8,2,FALSE))</f>
        <v/>
      </c>
      <c r="O621" t="str">
        <f ca="1">IF(L621,"",VLOOKUP(J621,'Survival Rates'!$A$4:$E$123,K621+4)*N621)</f>
        <v/>
      </c>
    </row>
    <row r="622" spans="1:15" x14ac:dyDescent="0.3">
      <c r="A622">
        <f t="shared" si="59"/>
        <v>620</v>
      </c>
      <c r="B622" s="4" t="str">
        <f ca="1">_xlfn.XLOOKUP(OFFSET('Survey Data'!$B$2,A622,0),Key!A$2:A$5,Key!B$2:B$5,"")</f>
        <v/>
      </c>
      <c r="C622" s="4" t="str">
        <f ca="1">_xlfn.XLOOKUP(OFFSET('Survey Data'!$C$2,A622,0),Key!$D$2:$D$4,Key!$E$2:$E$4,"")</f>
        <v/>
      </c>
      <c r="D622" s="4" t="str">
        <f ca="1">_xlfn.XLOOKUP(OFFSET('Survey Data'!$D$2,A622,0),Key!$D$2:$D$4,Key!$E$2:$E$4,"")</f>
        <v/>
      </c>
      <c r="E622" s="4" t="str">
        <f ca="1">_xlfn.XLOOKUP(OFFSET('Survey Data'!$E$2,A622,0),Key!$D$2:$D$4,Key!$E$2:$E$4,"")</f>
        <v/>
      </c>
      <c r="F622" s="4">
        <f ca="1">OFFSET('Survey Data'!$F$2,A622,0)</f>
        <v>0</v>
      </c>
      <c r="G622" s="4" t="str">
        <f ca="1">_xlfn.XLOOKUP(OFFSET('Survey Data'!$G$2,A622,0),Key!$G$2:$G$3,Key!$H$2:$H$3,"")</f>
        <v/>
      </c>
      <c r="I622">
        <f t="shared" ca="1" si="54"/>
        <v>0</v>
      </c>
      <c r="J622">
        <f t="shared" ca="1" si="55"/>
        <v>0</v>
      </c>
      <c r="K622">
        <f t="shared" ca="1" si="57"/>
        <v>1</v>
      </c>
      <c r="L622" t="b">
        <f t="shared" ca="1" si="58"/>
        <v>1</v>
      </c>
      <c r="M622" t="str">
        <f t="shared" ca="1" si="56"/>
        <v/>
      </c>
      <c r="N622" t="str">
        <f ca="1">IF(L622,"",VLOOKUP(I622,'P NH|Score'!$A$2:$G$8,2,FALSE))</f>
        <v/>
      </c>
      <c r="O622" t="str">
        <f ca="1">IF(L622,"",VLOOKUP(J622,'Survival Rates'!$A$4:$E$123,K622+4)*N622)</f>
        <v/>
      </c>
    </row>
    <row r="623" spans="1:15" x14ac:dyDescent="0.3">
      <c r="A623">
        <f t="shared" si="59"/>
        <v>621</v>
      </c>
      <c r="B623" s="4" t="str">
        <f ca="1">_xlfn.XLOOKUP(OFFSET('Survey Data'!$B$2,A623,0),Key!A$2:A$5,Key!B$2:B$5,"")</f>
        <v/>
      </c>
      <c r="C623" s="4" t="str">
        <f ca="1">_xlfn.XLOOKUP(OFFSET('Survey Data'!$C$2,A623,0),Key!$D$2:$D$4,Key!$E$2:$E$4,"")</f>
        <v/>
      </c>
      <c r="D623" s="4" t="str">
        <f ca="1">_xlfn.XLOOKUP(OFFSET('Survey Data'!$D$2,A623,0),Key!$D$2:$D$4,Key!$E$2:$E$4,"")</f>
        <v/>
      </c>
      <c r="E623" s="4" t="str">
        <f ca="1">_xlfn.XLOOKUP(OFFSET('Survey Data'!$E$2,A623,0),Key!$D$2:$D$4,Key!$E$2:$E$4,"")</f>
        <v/>
      </c>
      <c r="F623" s="4">
        <f ca="1">OFFSET('Survey Data'!$F$2,A623,0)</f>
        <v>0</v>
      </c>
      <c r="G623" s="4" t="str">
        <f ca="1">_xlfn.XLOOKUP(OFFSET('Survey Data'!$G$2,A623,0),Key!$G$2:$G$3,Key!$H$2:$H$3,"")</f>
        <v/>
      </c>
      <c r="I623">
        <f t="shared" ca="1" si="54"/>
        <v>0</v>
      </c>
      <c r="J623">
        <f t="shared" ca="1" si="55"/>
        <v>0</v>
      </c>
      <c r="K623">
        <f t="shared" ca="1" si="57"/>
        <v>1</v>
      </c>
      <c r="L623" t="b">
        <f t="shared" ca="1" si="58"/>
        <v>1</v>
      </c>
      <c r="M623" t="str">
        <f t="shared" ca="1" si="56"/>
        <v/>
      </c>
      <c r="N623" t="str">
        <f ca="1">IF(L623,"",VLOOKUP(I623,'P NH|Score'!$A$2:$G$8,2,FALSE))</f>
        <v/>
      </c>
      <c r="O623" t="str">
        <f ca="1">IF(L623,"",VLOOKUP(J623,'Survival Rates'!$A$4:$E$123,K623+4)*N623)</f>
        <v/>
      </c>
    </row>
    <row r="624" spans="1:15" x14ac:dyDescent="0.3">
      <c r="A624">
        <f t="shared" si="59"/>
        <v>622</v>
      </c>
      <c r="B624" s="4" t="str">
        <f ca="1">_xlfn.XLOOKUP(OFFSET('Survey Data'!$B$2,A624,0),Key!A$2:A$5,Key!B$2:B$5,"")</f>
        <v/>
      </c>
      <c r="C624" s="4" t="str">
        <f ca="1">_xlfn.XLOOKUP(OFFSET('Survey Data'!$C$2,A624,0),Key!$D$2:$D$4,Key!$E$2:$E$4,"")</f>
        <v/>
      </c>
      <c r="D624" s="4" t="str">
        <f ca="1">_xlfn.XLOOKUP(OFFSET('Survey Data'!$D$2,A624,0),Key!$D$2:$D$4,Key!$E$2:$E$4,"")</f>
        <v/>
      </c>
      <c r="E624" s="4" t="str">
        <f ca="1">_xlfn.XLOOKUP(OFFSET('Survey Data'!$E$2,A624,0),Key!$D$2:$D$4,Key!$E$2:$E$4,"")</f>
        <v/>
      </c>
      <c r="F624" s="4">
        <f ca="1">OFFSET('Survey Data'!$F$2,A624,0)</f>
        <v>0</v>
      </c>
      <c r="G624" s="4" t="str">
        <f ca="1">_xlfn.XLOOKUP(OFFSET('Survey Data'!$G$2,A624,0),Key!$G$2:$G$3,Key!$H$2:$H$3,"")</f>
        <v/>
      </c>
      <c r="I624">
        <f t="shared" ca="1" si="54"/>
        <v>0</v>
      </c>
      <c r="J624">
        <f t="shared" ca="1" si="55"/>
        <v>0</v>
      </c>
      <c r="K624">
        <f t="shared" ca="1" si="57"/>
        <v>1</v>
      </c>
      <c r="L624" t="b">
        <f t="shared" ca="1" si="58"/>
        <v>1</v>
      </c>
      <c r="M624" t="str">
        <f t="shared" ca="1" si="56"/>
        <v/>
      </c>
      <c r="N624" t="str">
        <f ca="1">IF(L624,"",VLOOKUP(I624,'P NH|Score'!$A$2:$G$8,2,FALSE))</f>
        <v/>
      </c>
      <c r="O624" t="str">
        <f ca="1">IF(L624,"",VLOOKUP(J624,'Survival Rates'!$A$4:$E$123,K624+4)*N624)</f>
        <v/>
      </c>
    </row>
    <row r="625" spans="1:15" x14ac:dyDescent="0.3">
      <c r="A625">
        <f t="shared" si="59"/>
        <v>623</v>
      </c>
      <c r="B625" s="4" t="str">
        <f ca="1">_xlfn.XLOOKUP(OFFSET('Survey Data'!$B$2,A625,0),Key!A$2:A$5,Key!B$2:B$5,"")</f>
        <v/>
      </c>
      <c r="C625" s="4" t="str">
        <f ca="1">_xlfn.XLOOKUP(OFFSET('Survey Data'!$C$2,A625,0),Key!$D$2:$D$4,Key!$E$2:$E$4,"")</f>
        <v/>
      </c>
      <c r="D625" s="4" t="str">
        <f ca="1">_xlfn.XLOOKUP(OFFSET('Survey Data'!$D$2,A625,0),Key!$D$2:$D$4,Key!$E$2:$E$4,"")</f>
        <v/>
      </c>
      <c r="E625" s="4" t="str">
        <f ca="1">_xlfn.XLOOKUP(OFFSET('Survey Data'!$E$2,A625,0),Key!$D$2:$D$4,Key!$E$2:$E$4,"")</f>
        <v/>
      </c>
      <c r="F625" s="4">
        <f ca="1">OFFSET('Survey Data'!$F$2,A625,0)</f>
        <v>0</v>
      </c>
      <c r="G625" s="4" t="str">
        <f ca="1">_xlfn.XLOOKUP(OFFSET('Survey Data'!$G$2,A625,0),Key!$G$2:$G$3,Key!$H$2:$H$3,"")</f>
        <v/>
      </c>
      <c r="I625">
        <f t="shared" ca="1" si="54"/>
        <v>0</v>
      </c>
      <c r="J625">
        <f t="shared" ca="1" si="55"/>
        <v>0</v>
      </c>
      <c r="K625">
        <f t="shared" ca="1" si="57"/>
        <v>1</v>
      </c>
      <c r="L625" t="b">
        <f t="shared" ca="1" si="58"/>
        <v>1</v>
      </c>
      <c r="M625" t="str">
        <f t="shared" ca="1" si="56"/>
        <v/>
      </c>
      <c r="N625" t="str">
        <f ca="1">IF(L625,"",VLOOKUP(I625,'P NH|Score'!$A$2:$G$8,2,FALSE))</f>
        <v/>
      </c>
      <c r="O625" t="str">
        <f ca="1">IF(L625,"",VLOOKUP(J625,'Survival Rates'!$A$4:$E$123,K625+4)*N625)</f>
        <v/>
      </c>
    </row>
    <row r="626" spans="1:15" x14ac:dyDescent="0.3">
      <c r="A626">
        <f t="shared" si="59"/>
        <v>624</v>
      </c>
      <c r="B626" s="4" t="str">
        <f ca="1">_xlfn.XLOOKUP(OFFSET('Survey Data'!$B$2,A626,0),Key!A$2:A$5,Key!B$2:B$5,"")</f>
        <v/>
      </c>
      <c r="C626" s="4" t="str">
        <f ca="1">_xlfn.XLOOKUP(OFFSET('Survey Data'!$C$2,A626,0),Key!$D$2:$D$4,Key!$E$2:$E$4,"")</f>
        <v/>
      </c>
      <c r="D626" s="4" t="str">
        <f ca="1">_xlfn.XLOOKUP(OFFSET('Survey Data'!$D$2,A626,0),Key!$D$2:$D$4,Key!$E$2:$E$4,"")</f>
        <v/>
      </c>
      <c r="E626" s="4" t="str">
        <f ca="1">_xlfn.XLOOKUP(OFFSET('Survey Data'!$E$2,A626,0),Key!$D$2:$D$4,Key!$E$2:$E$4,"")</f>
        <v/>
      </c>
      <c r="F626" s="4">
        <f ca="1">OFFSET('Survey Data'!$F$2,A626,0)</f>
        <v>0</v>
      </c>
      <c r="G626" s="4" t="str">
        <f ca="1">_xlfn.XLOOKUP(OFFSET('Survey Data'!$G$2,A626,0),Key!$G$2:$G$3,Key!$H$2:$H$3,"")</f>
        <v/>
      </c>
      <c r="I626">
        <f t="shared" ca="1" si="54"/>
        <v>0</v>
      </c>
      <c r="J626">
        <f t="shared" ca="1" si="55"/>
        <v>0</v>
      </c>
      <c r="K626">
        <f t="shared" ca="1" si="57"/>
        <v>1</v>
      </c>
      <c r="L626" t="b">
        <f t="shared" ca="1" si="58"/>
        <v>1</v>
      </c>
      <c r="M626" t="str">
        <f t="shared" ca="1" si="56"/>
        <v/>
      </c>
      <c r="N626" t="str">
        <f ca="1">IF(L626,"",VLOOKUP(I626,'P NH|Score'!$A$2:$G$8,2,FALSE))</f>
        <v/>
      </c>
      <c r="O626" t="str">
        <f ca="1">IF(L626,"",VLOOKUP(J626,'Survival Rates'!$A$4:$E$123,K626+4)*N626)</f>
        <v/>
      </c>
    </row>
    <row r="627" spans="1:15" x14ac:dyDescent="0.3">
      <c r="A627">
        <f t="shared" si="59"/>
        <v>625</v>
      </c>
      <c r="B627" s="4" t="str">
        <f ca="1">_xlfn.XLOOKUP(OFFSET('Survey Data'!$B$2,A627,0),Key!A$2:A$5,Key!B$2:B$5,"")</f>
        <v/>
      </c>
      <c r="C627" s="4" t="str">
        <f ca="1">_xlfn.XLOOKUP(OFFSET('Survey Data'!$C$2,A627,0),Key!$D$2:$D$4,Key!$E$2:$E$4,"")</f>
        <v/>
      </c>
      <c r="D627" s="4" t="str">
        <f ca="1">_xlfn.XLOOKUP(OFFSET('Survey Data'!$D$2,A627,0),Key!$D$2:$D$4,Key!$E$2:$E$4,"")</f>
        <v/>
      </c>
      <c r="E627" s="4" t="str">
        <f ca="1">_xlfn.XLOOKUP(OFFSET('Survey Data'!$E$2,A627,0),Key!$D$2:$D$4,Key!$E$2:$E$4,"")</f>
        <v/>
      </c>
      <c r="F627" s="4">
        <f ca="1">OFFSET('Survey Data'!$F$2,A627,0)</f>
        <v>0</v>
      </c>
      <c r="G627" s="4" t="str">
        <f ca="1">_xlfn.XLOOKUP(OFFSET('Survey Data'!$G$2,A627,0),Key!$G$2:$G$3,Key!$H$2:$H$3,"")</f>
        <v/>
      </c>
      <c r="I627">
        <f t="shared" ca="1" si="54"/>
        <v>0</v>
      </c>
      <c r="J627">
        <f t="shared" ca="1" si="55"/>
        <v>0</v>
      </c>
      <c r="K627">
        <f t="shared" ca="1" si="57"/>
        <v>1</v>
      </c>
      <c r="L627" t="b">
        <f t="shared" ca="1" si="58"/>
        <v>1</v>
      </c>
      <c r="M627" t="str">
        <f t="shared" ca="1" si="56"/>
        <v/>
      </c>
      <c r="N627" t="str">
        <f ca="1">IF(L627,"",VLOOKUP(I627,'P NH|Score'!$A$2:$G$8,2,FALSE))</f>
        <v/>
      </c>
      <c r="O627" t="str">
        <f ca="1">IF(L627,"",VLOOKUP(J627,'Survival Rates'!$A$4:$E$123,K627+4)*N627)</f>
        <v/>
      </c>
    </row>
    <row r="628" spans="1:15" x14ac:dyDescent="0.3">
      <c r="A628">
        <f t="shared" si="59"/>
        <v>626</v>
      </c>
      <c r="B628" s="4" t="str">
        <f ca="1">_xlfn.XLOOKUP(OFFSET('Survey Data'!$B$2,A628,0),Key!A$2:A$5,Key!B$2:B$5,"")</f>
        <v/>
      </c>
      <c r="C628" s="4" t="str">
        <f ca="1">_xlfn.XLOOKUP(OFFSET('Survey Data'!$C$2,A628,0),Key!$D$2:$D$4,Key!$E$2:$E$4,"")</f>
        <v/>
      </c>
      <c r="D628" s="4" t="str">
        <f ca="1">_xlfn.XLOOKUP(OFFSET('Survey Data'!$D$2,A628,0),Key!$D$2:$D$4,Key!$E$2:$E$4,"")</f>
        <v/>
      </c>
      <c r="E628" s="4" t="str">
        <f ca="1">_xlfn.XLOOKUP(OFFSET('Survey Data'!$E$2,A628,0),Key!$D$2:$D$4,Key!$E$2:$E$4,"")</f>
        <v/>
      </c>
      <c r="F628" s="4">
        <f ca="1">OFFSET('Survey Data'!$F$2,A628,0)</f>
        <v>0</v>
      </c>
      <c r="G628" s="4" t="str">
        <f ca="1">_xlfn.XLOOKUP(OFFSET('Survey Data'!$G$2,A628,0),Key!$G$2:$G$3,Key!$H$2:$H$3,"")</f>
        <v/>
      </c>
      <c r="I628">
        <f t="shared" ca="1" si="54"/>
        <v>0</v>
      </c>
      <c r="J628">
        <f t="shared" ca="1" si="55"/>
        <v>0</v>
      </c>
      <c r="K628">
        <f t="shared" ca="1" si="57"/>
        <v>1</v>
      </c>
      <c r="L628" t="b">
        <f t="shared" ca="1" si="58"/>
        <v>1</v>
      </c>
      <c r="M628" t="str">
        <f t="shared" ca="1" si="56"/>
        <v/>
      </c>
      <c r="N628" t="str">
        <f ca="1">IF(L628,"",VLOOKUP(I628,'P NH|Score'!$A$2:$G$8,2,FALSE))</f>
        <v/>
      </c>
      <c r="O628" t="str">
        <f ca="1">IF(L628,"",VLOOKUP(J628,'Survival Rates'!$A$4:$E$123,K628+4)*N628)</f>
        <v/>
      </c>
    </row>
    <row r="629" spans="1:15" x14ac:dyDescent="0.3">
      <c r="A629">
        <f t="shared" si="59"/>
        <v>627</v>
      </c>
      <c r="B629" s="4" t="str">
        <f ca="1">_xlfn.XLOOKUP(OFFSET('Survey Data'!$B$2,A629,0),Key!A$2:A$5,Key!B$2:B$5,"")</f>
        <v/>
      </c>
      <c r="C629" s="4" t="str">
        <f ca="1">_xlfn.XLOOKUP(OFFSET('Survey Data'!$C$2,A629,0),Key!$D$2:$D$4,Key!$E$2:$E$4,"")</f>
        <v/>
      </c>
      <c r="D629" s="4" t="str">
        <f ca="1">_xlfn.XLOOKUP(OFFSET('Survey Data'!$D$2,A629,0),Key!$D$2:$D$4,Key!$E$2:$E$4,"")</f>
        <v/>
      </c>
      <c r="E629" s="4" t="str">
        <f ca="1">_xlfn.XLOOKUP(OFFSET('Survey Data'!$E$2,A629,0),Key!$D$2:$D$4,Key!$E$2:$E$4,"")</f>
        <v/>
      </c>
      <c r="F629" s="4">
        <f ca="1">OFFSET('Survey Data'!$F$2,A629,0)</f>
        <v>0</v>
      </c>
      <c r="G629" s="4" t="str">
        <f ca="1">_xlfn.XLOOKUP(OFFSET('Survey Data'!$G$2,A629,0),Key!$G$2:$G$3,Key!$H$2:$H$3,"")</f>
        <v/>
      </c>
      <c r="I629">
        <f t="shared" ca="1" si="54"/>
        <v>0</v>
      </c>
      <c r="J629">
        <f t="shared" ca="1" si="55"/>
        <v>0</v>
      </c>
      <c r="K629">
        <f t="shared" ca="1" si="57"/>
        <v>1</v>
      </c>
      <c r="L629" t="b">
        <f t="shared" ca="1" si="58"/>
        <v>1</v>
      </c>
      <c r="M629" t="str">
        <f t="shared" ca="1" si="56"/>
        <v/>
      </c>
      <c r="N629" t="str">
        <f ca="1">IF(L629,"",VLOOKUP(I629,'P NH|Score'!$A$2:$G$8,2,FALSE))</f>
        <v/>
      </c>
      <c r="O629" t="str">
        <f ca="1">IF(L629,"",VLOOKUP(J629,'Survival Rates'!$A$4:$E$123,K629+4)*N629)</f>
        <v/>
      </c>
    </row>
    <row r="630" spans="1:15" x14ac:dyDescent="0.3">
      <c r="A630">
        <f t="shared" si="59"/>
        <v>628</v>
      </c>
      <c r="B630" s="4" t="str">
        <f ca="1">_xlfn.XLOOKUP(OFFSET('Survey Data'!$B$2,A630,0),Key!A$2:A$5,Key!B$2:B$5,"")</f>
        <v/>
      </c>
      <c r="C630" s="4" t="str">
        <f ca="1">_xlfn.XLOOKUP(OFFSET('Survey Data'!$C$2,A630,0),Key!$D$2:$D$4,Key!$E$2:$E$4,"")</f>
        <v/>
      </c>
      <c r="D630" s="4" t="str">
        <f ca="1">_xlfn.XLOOKUP(OFFSET('Survey Data'!$D$2,A630,0),Key!$D$2:$D$4,Key!$E$2:$E$4,"")</f>
        <v/>
      </c>
      <c r="E630" s="4" t="str">
        <f ca="1">_xlfn.XLOOKUP(OFFSET('Survey Data'!$E$2,A630,0),Key!$D$2:$D$4,Key!$E$2:$E$4,"")</f>
        <v/>
      </c>
      <c r="F630" s="4">
        <f ca="1">OFFSET('Survey Data'!$F$2,A630,0)</f>
        <v>0</v>
      </c>
      <c r="G630" s="4" t="str">
        <f ca="1">_xlfn.XLOOKUP(OFFSET('Survey Data'!$G$2,A630,0),Key!$G$2:$G$3,Key!$H$2:$H$3,"")</f>
        <v/>
      </c>
      <c r="I630">
        <f t="shared" ca="1" si="54"/>
        <v>0</v>
      </c>
      <c r="J630">
        <f t="shared" ca="1" si="55"/>
        <v>0</v>
      </c>
      <c r="K630">
        <f t="shared" ca="1" si="57"/>
        <v>1</v>
      </c>
      <c r="L630" t="b">
        <f t="shared" ca="1" si="58"/>
        <v>1</v>
      </c>
      <c r="M630" t="str">
        <f t="shared" ca="1" si="56"/>
        <v/>
      </c>
      <c r="N630" t="str">
        <f ca="1">IF(L630,"",VLOOKUP(I630,'P NH|Score'!$A$2:$G$8,2,FALSE))</f>
        <v/>
      </c>
      <c r="O630" t="str">
        <f ca="1">IF(L630,"",VLOOKUP(J630,'Survival Rates'!$A$4:$E$123,K630+4)*N630)</f>
        <v/>
      </c>
    </row>
    <row r="631" spans="1:15" x14ac:dyDescent="0.3">
      <c r="A631">
        <f t="shared" si="59"/>
        <v>629</v>
      </c>
      <c r="B631" s="4" t="str">
        <f ca="1">_xlfn.XLOOKUP(OFFSET('Survey Data'!$B$2,A631,0),Key!A$2:A$5,Key!B$2:B$5,"")</f>
        <v/>
      </c>
      <c r="C631" s="4" t="str">
        <f ca="1">_xlfn.XLOOKUP(OFFSET('Survey Data'!$C$2,A631,0),Key!$D$2:$D$4,Key!$E$2:$E$4,"")</f>
        <v/>
      </c>
      <c r="D631" s="4" t="str">
        <f ca="1">_xlfn.XLOOKUP(OFFSET('Survey Data'!$D$2,A631,0),Key!$D$2:$D$4,Key!$E$2:$E$4,"")</f>
        <v/>
      </c>
      <c r="E631" s="4" t="str">
        <f ca="1">_xlfn.XLOOKUP(OFFSET('Survey Data'!$E$2,A631,0),Key!$D$2:$D$4,Key!$E$2:$E$4,"")</f>
        <v/>
      </c>
      <c r="F631" s="4">
        <f ca="1">OFFSET('Survey Data'!$F$2,A631,0)</f>
        <v>0</v>
      </c>
      <c r="G631" s="4" t="str">
        <f ca="1">_xlfn.XLOOKUP(OFFSET('Survey Data'!$G$2,A631,0),Key!$G$2:$G$3,Key!$H$2:$H$3,"")</f>
        <v/>
      </c>
      <c r="I631">
        <f t="shared" ca="1" si="54"/>
        <v>0</v>
      </c>
      <c r="J631">
        <f t="shared" ca="1" si="55"/>
        <v>0</v>
      </c>
      <c r="K631">
        <f t="shared" ca="1" si="57"/>
        <v>1</v>
      </c>
      <c r="L631" t="b">
        <f t="shared" ca="1" si="58"/>
        <v>1</v>
      </c>
      <c r="M631" t="str">
        <f t="shared" ca="1" si="56"/>
        <v/>
      </c>
      <c r="N631" t="str">
        <f ca="1">IF(L631,"",VLOOKUP(I631,'P NH|Score'!$A$2:$G$8,2,FALSE))</f>
        <v/>
      </c>
      <c r="O631" t="str">
        <f ca="1">IF(L631,"",VLOOKUP(J631,'Survival Rates'!$A$4:$E$123,K631+4)*N631)</f>
        <v/>
      </c>
    </row>
    <row r="632" spans="1:15" x14ac:dyDescent="0.3">
      <c r="A632">
        <f t="shared" si="59"/>
        <v>630</v>
      </c>
      <c r="B632" s="4" t="str">
        <f ca="1">_xlfn.XLOOKUP(OFFSET('Survey Data'!$B$2,A632,0),Key!A$2:A$5,Key!B$2:B$5,"")</f>
        <v/>
      </c>
      <c r="C632" s="4" t="str">
        <f ca="1">_xlfn.XLOOKUP(OFFSET('Survey Data'!$C$2,A632,0),Key!$D$2:$D$4,Key!$E$2:$E$4,"")</f>
        <v/>
      </c>
      <c r="D632" s="4" t="str">
        <f ca="1">_xlfn.XLOOKUP(OFFSET('Survey Data'!$D$2,A632,0),Key!$D$2:$D$4,Key!$E$2:$E$4,"")</f>
        <v/>
      </c>
      <c r="E632" s="4" t="str">
        <f ca="1">_xlfn.XLOOKUP(OFFSET('Survey Data'!$E$2,A632,0),Key!$D$2:$D$4,Key!$E$2:$E$4,"")</f>
        <v/>
      </c>
      <c r="F632" s="4">
        <f ca="1">OFFSET('Survey Data'!$F$2,A632,0)</f>
        <v>0</v>
      </c>
      <c r="G632" s="4" t="str">
        <f ca="1">_xlfn.XLOOKUP(OFFSET('Survey Data'!$G$2,A632,0),Key!$G$2:$G$3,Key!$H$2:$H$3,"")</f>
        <v/>
      </c>
      <c r="I632">
        <f t="shared" ca="1" si="54"/>
        <v>0</v>
      </c>
      <c r="J632">
        <f t="shared" ca="1" si="55"/>
        <v>0</v>
      </c>
      <c r="K632">
        <f t="shared" ca="1" si="57"/>
        <v>1</v>
      </c>
      <c r="L632" t="b">
        <f t="shared" ca="1" si="58"/>
        <v>1</v>
      </c>
      <c r="M632" t="str">
        <f t="shared" ca="1" si="56"/>
        <v/>
      </c>
      <c r="N632" t="str">
        <f ca="1">IF(L632,"",VLOOKUP(I632,'P NH|Score'!$A$2:$G$8,2,FALSE))</f>
        <v/>
      </c>
      <c r="O632" t="str">
        <f ca="1">IF(L632,"",VLOOKUP(J632,'Survival Rates'!$A$4:$E$123,K632+4)*N632)</f>
        <v/>
      </c>
    </row>
    <row r="633" spans="1:15" x14ac:dyDescent="0.3">
      <c r="A633">
        <f t="shared" si="59"/>
        <v>631</v>
      </c>
      <c r="B633" s="4" t="str">
        <f ca="1">_xlfn.XLOOKUP(OFFSET('Survey Data'!$B$2,A633,0),Key!A$2:A$5,Key!B$2:B$5,"")</f>
        <v/>
      </c>
      <c r="C633" s="4" t="str">
        <f ca="1">_xlfn.XLOOKUP(OFFSET('Survey Data'!$C$2,A633,0),Key!$D$2:$D$4,Key!$E$2:$E$4,"")</f>
        <v/>
      </c>
      <c r="D633" s="4" t="str">
        <f ca="1">_xlfn.XLOOKUP(OFFSET('Survey Data'!$D$2,A633,0),Key!$D$2:$D$4,Key!$E$2:$E$4,"")</f>
        <v/>
      </c>
      <c r="E633" s="4" t="str">
        <f ca="1">_xlfn.XLOOKUP(OFFSET('Survey Data'!$E$2,A633,0),Key!$D$2:$D$4,Key!$E$2:$E$4,"")</f>
        <v/>
      </c>
      <c r="F633" s="4">
        <f ca="1">OFFSET('Survey Data'!$F$2,A633,0)</f>
        <v>0</v>
      </c>
      <c r="G633" s="4" t="str">
        <f ca="1">_xlfn.XLOOKUP(OFFSET('Survey Data'!$G$2,A633,0),Key!$G$2:$G$3,Key!$H$2:$H$3,"")</f>
        <v/>
      </c>
      <c r="I633">
        <f t="shared" ca="1" si="54"/>
        <v>0</v>
      </c>
      <c r="J633">
        <f t="shared" ca="1" si="55"/>
        <v>0</v>
      </c>
      <c r="K633">
        <f t="shared" ca="1" si="57"/>
        <v>1</v>
      </c>
      <c r="L633" t="b">
        <f t="shared" ca="1" si="58"/>
        <v>1</v>
      </c>
      <c r="M633" t="str">
        <f t="shared" ca="1" si="56"/>
        <v/>
      </c>
      <c r="N633" t="str">
        <f ca="1">IF(L633,"",VLOOKUP(I633,'P NH|Score'!$A$2:$G$8,2,FALSE))</f>
        <v/>
      </c>
      <c r="O633" t="str">
        <f ca="1">IF(L633,"",VLOOKUP(J633,'Survival Rates'!$A$4:$E$123,K633+4)*N633)</f>
        <v/>
      </c>
    </row>
    <row r="634" spans="1:15" x14ac:dyDescent="0.3">
      <c r="A634">
        <f t="shared" si="59"/>
        <v>632</v>
      </c>
      <c r="B634" s="4" t="str">
        <f ca="1">_xlfn.XLOOKUP(OFFSET('Survey Data'!$B$2,A634,0),Key!A$2:A$5,Key!B$2:B$5,"")</f>
        <v/>
      </c>
      <c r="C634" s="4" t="str">
        <f ca="1">_xlfn.XLOOKUP(OFFSET('Survey Data'!$C$2,A634,0),Key!$D$2:$D$4,Key!$E$2:$E$4,"")</f>
        <v/>
      </c>
      <c r="D634" s="4" t="str">
        <f ca="1">_xlfn.XLOOKUP(OFFSET('Survey Data'!$D$2,A634,0),Key!$D$2:$D$4,Key!$E$2:$E$4,"")</f>
        <v/>
      </c>
      <c r="E634" s="4" t="str">
        <f ca="1">_xlfn.XLOOKUP(OFFSET('Survey Data'!$E$2,A634,0),Key!$D$2:$D$4,Key!$E$2:$E$4,"")</f>
        <v/>
      </c>
      <c r="F634" s="4">
        <f ca="1">OFFSET('Survey Data'!$F$2,A634,0)</f>
        <v>0</v>
      </c>
      <c r="G634" s="4" t="str">
        <f ca="1">_xlfn.XLOOKUP(OFFSET('Survey Data'!$G$2,A634,0),Key!$G$2:$G$3,Key!$H$2:$H$3,"")</f>
        <v/>
      </c>
      <c r="I634">
        <f t="shared" ca="1" si="54"/>
        <v>0</v>
      </c>
      <c r="J634">
        <f t="shared" ca="1" si="55"/>
        <v>0</v>
      </c>
      <c r="K634">
        <f t="shared" ca="1" si="57"/>
        <v>1</v>
      </c>
      <c r="L634" t="b">
        <f t="shared" ca="1" si="58"/>
        <v>1</v>
      </c>
      <c r="M634" t="str">
        <f t="shared" ca="1" si="56"/>
        <v/>
      </c>
      <c r="N634" t="str">
        <f ca="1">IF(L634,"",VLOOKUP(I634,'P NH|Score'!$A$2:$G$8,2,FALSE))</f>
        <v/>
      </c>
      <c r="O634" t="str">
        <f ca="1">IF(L634,"",VLOOKUP(J634,'Survival Rates'!$A$4:$E$123,K634+4)*N634)</f>
        <v/>
      </c>
    </row>
    <row r="635" spans="1:15" x14ac:dyDescent="0.3">
      <c r="A635">
        <f t="shared" si="59"/>
        <v>633</v>
      </c>
      <c r="B635" s="4" t="str">
        <f ca="1">_xlfn.XLOOKUP(OFFSET('Survey Data'!$B$2,A635,0),Key!A$2:A$5,Key!B$2:B$5,"")</f>
        <v/>
      </c>
      <c r="C635" s="4" t="str">
        <f ca="1">_xlfn.XLOOKUP(OFFSET('Survey Data'!$C$2,A635,0),Key!$D$2:$D$4,Key!$E$2:$E$4,"")</f>
        <v/>
      </c>
      <c r="D635" s="4" t="str">
        <f ca="1">_xlfn.XLOOKUP(OFFSET('Survey Data'!$D$2,A635,0),Key!$D$2:$D$4,Key!$E$2:$E$4,"")</f>
        <v/>
      </c>
      <c r="E635" s="4" t="str">
        <f ca="1">_xlfn.XLOOKUP(OFFSET('Survey Data'!$E$2,A635,0),Key!$D$2:$D$4,Key!$E$2:$E$4,"")</f>
        <v/>
      </c>
      <c r="F635" s="4">
        <f ca="1">OFFSET('Survey Data'!$F$2,A635,0)</f>
        <v>0</v>
      </c>
      <c r="G635" s="4" t="str">
        <f ca="1">_xlfn.XLOOKUP(OFFSET('Survey Data'!$G$2,A635,0),Key!$G$2:$G$3,Key!$H$2:$H$3,"")</f>
        <v/>
      </c>
      <c r="I635">
        <f t="shared" ca="1" si="54"/>
        <v>0</v>
      </c>
      <c r="J635">
        <f t="shared" ca="1" si="55"/>
        <v>0</v>
      </c>
      <c r="K635">
        <f t="shared" ca="1" si="57"/>
        <v>1</v>
      </c>
      <c r="L635" t="b">
        <f t="shared" ca="1" si="58"/>
        <v>1</v>
      </c>
      <c r="M635" t="str">
        <f t="shared" ca="1" si="56"/>
        <v/>
      </c>
      <c r="N635" t="str">
        <f ca="1">IF(L635,"",VLOOKUP(I635,'P NH|Score'!$A$2:$G$8,2,FALSE))</f>
        <v/>
      </c>
      <c r="O635" t="str">
        <f ca="1">IF(L635,"",VLOOKUP(J635,'Survival Rates'!$A$4:$E$123,K635+4)*N635)</f>
        <v/>
      </c>
    </row>
    <row r="636" spans="1:15" x14ac:dyDescent="0.3">
      <c r="A636">
        <f t="shared" si="59"/>
        <v>634</v>
      </c>
      <c r="B636" s="4" t="str">
        <f ca="1">_xlfn.XLOOKUP(OFFSET('Survey Data'!$B$2,A636,0),Key!A$2:A$5,Key!B$2:B$5,"")</f>
        <v/>
      </c>
      <c r="C636" s="4" t="str">
        <f ca="1">_xlfn.XLOOKUP(OFFSET('Survey Data'!$C$2,A636,0),Key!$D$2:$D$4,Key!$E$2:$E$4,"")</f>
        <v/>
      </c>
      <c r="D636" s="4" t="str">
        <f ca="1">_xlfn.XLOOKUP(OFFSET('Survey Data'!$D$2,A636,0),Key!$D$2:$D$4,Key!$E$2:$E$4,"")</f>
        <v/>
      </c>
      <c r="E636" s="4" t="str">
        <f ca="1">_xlfn.XLOOKUP(OFFSET('Survey Data'!$E$2,A636,0),Key!$D$2:$D$4,Key!$E$2:$E$4,"")</f>
        <v/>
      </c>
      <c r="F636" s="4">
        <f ca="1">OFFSET('Survey Data'!$F$2,A636,0)</f>
        <v>0</v>
      </c>
      <c r="G636" s="4" t="str">
        <f ca="1">_xlfn.XLOOKUP(OFFSET('Survey Data'!$G$2,A636,0),Key!$G$2:$G$3,Key!$H$2:$H$3,"")</f>
        <v/>
      </c>
      <c r="I636">
        <f t="shared" ca="1" si="54"/>
        <v>0</v>
      </c>
      <c r="J636">
        <f t="shared" ca="1" si="55"/>
        <v>0</v>
      </c>
      <c r="K636">
        <f t="shared" ca="1" si="57"/>
        <v>1</v>
      </c>
      <c r="L636" t="b">
        <f t="shared" ca="1" si="58"/>
        <v>1</v>
      </c>
      <c r="M636" t="str">
        <f t="shared" ca="1" si="56"/>
        <v/>
      </c>
      <c r="N636" t="str">
        <f ca="1">IF(L636,"",VLOOKUP(I636,'P NH|Score'!$A$2:$G$8,2,FALSE))</f>
        <v/>
      </c>
      <c r="O636" t="str">
        <f ca="1">IF(L636,"",VLOOKUP(J636,'Survival Rates'!$A$4:$E$123,K636+4)*N636)</f>
        <v/>
      </c>
    </row>
    <row r="637" spans="1:15" x14ac:dyDescent="0.3">
      <c r="A637">
        <f t="shared" si="59"/>
        <v>635</v>
      </c>
      <c r="B637" s="4" t="str">
        <f ca="1">_xlfn.XLOOKUP(OFFSET('Survey Data'!$B$2,A637,0),Key!A$2:A$5,Key!B$2:B$5,"")</f>
        <v/>
      </c>
      <c r="C637" s="4" t="str">
        <f ca="1">_xlfn.XLOOKUP(OFFSET('Survey Data'!$C$2,A637,0),Key!$D$2:$D$4,Key!$E$2:$E$4,"")</f>
        <v/>
      </c>
      <c r="D637" s="4" t="str">
        <f ca="1">_xlfn.XLOOKUP(OFFSET('Survey Data'!$D$2,A637,0),Key!$D$2:$D$4,Key!$E$2:$E$4,"")</f>
        <v/>
      </c>
      <c r="E637" s="4" t="str">
        <f ca="1">_xlfn.XLOOKUP(OFFSET('Survey Data'!$E$2,A637,0),Key!$D$2:$D$4,Key!$E$2:$E$4,"")</f>
        <v/>
      </c>
      <c r="F637" s="4">
        <f ca="1">OFFSET('Survey Data'!$F$2,A637,0)</f>
        <v>0</v>
      </c>
      <c r="G637" s="4" t="str">
        <f ca="1">_xlfn.XLOOKUP(OFFSET('Survey Data'!$G$2,A637,0),Key!$G$2:$G$3,Key!$H$2:$H$3,"")</f>
        <v/>
      </c>
      <c r="I637">
        <f t="shared" ca="1" si="54"/>
        <v>0</v>
      </c>
      <c r="J637">
        <f t="shared" ca="1" si="55"/>
        <v>0</v>
      </c>
      <c r="K637">
        <f t="shared" ca="1" si="57"/>
        <v>1</v>
      </c>
      <c r="L637" t="b">
        <f t="shared" ca="1" si="58"/>
        <v>1</v>
      </c>
      <c r="M637" t="str">
        <f t="shared" ca="1" si="56"/>
        <v/>
      </c>
      <c r="N637" t="str">
        <f ca="1">IF(L637,"",VLOOKUP(I637,'P NH|Score'!$A$2:$G$8,2,FALSE))</f>
        <v/>
      </c>
      <c r="O637" t="str">
        <f ca="1">IF(L637,"",VLOOKUP(J637,'Survival Rates'!$A$4:$E$123,K637+4)*N637)</f>
        <v/>
      </c>
    </row>
    <row r="638" spans="1:15" x14ac:dyDescent="0.3">
      <c r="A638">
        <f t="shared" si="59"/>
        <v>636</v>
      </c>
      <c r="B638" s="4" t="str">
        <f ca="1">_xlfn.XLOOKUP(OFFSET('Survey Data'!$B$2,A638,0),Key!A$2:A$5,Key!B$2:B$5,"")</f>
        <v/>
      </c>
      <c r="C638" s="4" t="str">
        <f ca="1">_xlfn.XLOOKUP(OFFSET('Survey Data'!$C$2,A638,0),Key!$D$2:$D$4,Key!$E$2:$E$4,"")</f>
        <v/>
      </c>
      <c r="D638" s="4" t="str">
        <f ca="1">_xlfn.XLOOKUP(OFFSET('Survey Data'!$D$2,A638,0),Key!$D$2:$D$4,Key!$E$2:$E$4,"")</f>
        <v/>
      </c>
      <c r="E638" s="4" t="str">
        <f ca="1">_xlfn.XLOOKUP(OFFSET('Survey Data'!$E$2,A638,0),Key!$D$2:$D$4,Key!$E$2:$E$4,"")</f>
        <v/>
      </c>
      <c r="F638" s="4">
        <f ca="1">OFFSET('Survey Data'!$F$2,A638,0)</f>
        <v>0</v>
      </c>
      <c r="G638" s="4" t="str">
        <f ca="1">_xlfn.XLOOKUP(OFFSET('Survey Data'!$G$2,A638,0),Key!$G$2:$G$3,Key!$H$2:$H$3,"")</f>
        <v/>
      </c>
      <c r="I638">
        <f t="shared" ca="1" si="54"/>
        <v>0</v>
      </c>
      <c r="J638">
        <f t="shared" ca="1" si="55"/>
        <v>0</v>
      </c>
      <c r="K638">
        <f t="shared" ca="1" si="57"/>
        <v>1</v>
      </c>
      <c r="L638" t="b">
        <f t="shared" ca="1" si="58"/>
        <v>1</v>
      </c>
      <c r="M638" t="str">
        <f t="shared" ca="1" si="56"/>
        <v/>
      </c>
      <c r="N638" t="str">
        <f ca="1">IF(L638,"",VLOOKUP(I638,'P NH|Score'!$A$2:$G$8,2,FALSE))</f>
        <v/>
      </c>
      <c r="O638" t="str">
        <f ca="1">IF(L638,"",VLOOKUP(J638,'Survival Rates'!$A$4:$E$123,K638+4)*N638)</f>
        <v/>
      </c>
    </row>
    <row r="639" spans="1:15" x14ac:dyDescent="0.3">
      <c r="A639">
        <f t="shared" si="59"/>
        <v>637</v>
      </c>
      <c r="B639" s="4" t="str">
        <f ca="1">_xlfn.XLOOKUP(OFFSET('Survey Data'!$B$2,A639,0),Key!A$2:A$5,Key!B$2:B$5,"")</f>
        <v/>
      </c>
      <c r="C639" s="4" t="str">
        <f ca="1">_xlfn.XLOOKUP(OFFSET('Survey Data'!$C$2,A639,0),Key!$D$2:$D$4,Key!$E$2:$E$4,"")</f>
        <v/>
      </c>
      <c r="D639" s="4" t="str">
        <f ca="1">_xlfn.XLOOKUP(OFFSET('Survey Data'!$D$2,A639,0),Key!$D$2:$D$4,Key!$E$2:$E$4,"")</f>
        <v/>
      </c>
      <c r="E639" s="4" t="str">
        <f ca="1">_xlfn.XLOOKUP(OFFSET('Survey Data'!$E$2,A639,0),Key!$D$2:$D$4,Key!$E$2:$E$4,"")</f>
        <v/>
      </c>
      <c r="F639" s="4">
        <f ca="1">OFFSET('Survey Data'!$F$2,A639,0)</f>
        <v>0</v>
      </c>
      <c r="G639" s="4" t="str">
        <f ca="1">_xlfn.XLOOKUP(OFFSET('Survey Data'!$G$2,A639,0),Key!$G$2:$G$3,Key!$H$2:$H$3,"")</f>
        <v/>
      </c>
      <c r="I639">
        <f t="shared" ca="1" si="54"/>
        <v>0</v>
      </c>
      <c r="J639">
        <f t="shared" ca="1" si="55"/>
        <v>0</v>
      </c>
      <c r="K639">
        <f t="shared" ca="1" si="57"/>
        <v>1</v>
      </c>
      <c r="L639" t="b">
        <f t="shared" ca="1" si="58"/>
        <v>1</v>
      </c>
      <c r="M639" t="str">
        <f t="shared" ca="1" si="56"/>
        <v/>
      </c>
      <c r="N639" t="str">
        <f ca="1">IF(L639,"",VLOOKUP(I639,'P NH|Score'!$A$2:$G$8,2,FALSE))</f>
        <v/>
      </c>
      <c r="O639" t="str">
        <f ca="1">IF(L639,"",VLOOKUP(J639,'Survival Rates'!$A$4:$E$123,K639+4)*N639)</f>
        <v/>
      </c>
    </row>
    <row r="640" spans="1:15" x14ac:dyDescent="0.3">
      <c r="A640">
        <f t="shared" si="59"/>
        <v>638</v>
      </c>
      <c r="B640" s="4" t="str">
        <f ca="1">_xlfn.XLOOKUP(OFFSET('Survey Data'!$B$2,A640,0),Key!A$2:A$5,Key!B$2:B$5,"")</f>
        <v/>
      </c>
      <c r="C640" s="4" t="str">
        <f ca="1">_xlfn.XLOOKUP(OFFSET('Survey Data'!$C$2,A640,0),Key!$D$2:$D$4,Key!$E$2:$E$4,"")</f>
        <v/>
      </c>
      <c r="D640" s="4" t="str">
        <f ca="1">_xlfn.XLOOKUP(OFFSET('Survey Data'!$D$2,A640,0),Key!$D$2:$D$4,Key!$E$2:$E$4,"")</f>
        <v/>
      </c>
      <c r="E640" s="4" t="str">
        <f ca="1">_xlfn.XLOOKUP(OFFSET('Survey Data'!$E$2,A640,0),Key!$D$2:$D$4,Key!$E$2:$E$4,"")</f>
        <v/>
      </c>
      <c r="F640" s="4">
        <f ca="1">OFFSET('Survey Data'!$F$2,A640,0)</f>
        <v>0</v>
      </c>
      <c r="G640" s="4" t="str">
        <f ca="1">_xlfn.XLOOKUP(OFFSET('Survey Data'!$G$2,A640,0),Key!$G$2:$G$3,Key!$H$2:$H$3,"")</f>
        <v/>
      </c>
      <c r="I640">
        <f t="shared" ca="1" si="54"/>
        <v>0</v>
      </c>
      <c r="J640">
        <f t="shared" ca="1" si="55"/>
        <v>0</v>
      </c>
      <c r="K640">
        <f t="shared" ca="1" si="57"/>
        <v>1</v>
      </c>
      <c r="L640" t="b">
        <f t="shared" ca="1" si="58"/>
        <v>1</v>
      </c>
      <c r="M640" t="str">
        <f t="shared" ca="1" si="56"/>
        <v/>
      </c>
      <c r="N640" t="str">
        <f ca="1">IF(L640,"",VLOOKUP(I640,'P NH|Score'!$A$2:$G$8,2,FALSE))</f>
        <v/>
      </c>
      <c r="O640" t="str">
        <f ca="1">IF(L640,"",VLOOKUP(J640,'Survival Rates'!$A$4:$E$123,K640+4)*N640)</f>
        <v/>
      </c>
    </row>
    <row r="641" spans="1:15" x14ac:dyDescent="0.3">
      <c r="A641">
        <f t="shared" si="59"/>
        <v>639</v>
      </c>
      <c r="B641" s="4" t="str">
        <f ca="1">_xlfn.XLOOKUP(OFFSET('Survey Data'!$B$2,A641,0),Key!A$2:A$5,Key!B$2:B$5,"")</f>
        <v/>
      </c>
      <c r="C641" s="4" t="str">
        <f ca="1">_xlfn.XLOOKUP(OFFSET('Survey Data'!$C$2,A641,0),Key!$D$2:$D$4,Key!$E$2:$E$4,"")</f>
        <v/>
      </c>
      <c r="D641" s="4" t="str">
        <f ca="1">_xlfn.XLOOKUP(OFFSET('Survey Data'!$D$2,A641,0),Key!$D$2:$D$4,Key!$E$2:$E$4,"")</f>
        <v/>
      </c>
      <c r="E641" s="4" t="str">
        <f ca="1">_xlfn.XLOOKUP(OFFSET('Survey Data'!$E$2,A641,0),Key!$D$2:$D$4,Key!$E$2:$E$4,"")</f>
        <v/>
      </c>
      <c r="F641" s="4">
        <f ca="1">OFFSET('Survey Data'!$F$2,A641,0)</f>
        <v>0</v>
      </c>
      <c r="G641" s="4" t="str">
        <f ca="1">_xlfn.XLOOKUP(OFFSET('Survey Data'!$G$2,A641,0),Key!$G$2:$G$3,Key!$H$2:$H$3,"")</f>
        <v/>
      </c>
      <c r="I641">
        <f t="shared" ca="1" si="54"/>
        <v>0</v>
      </c>
      <c r="J641">
        <f t="shared" ca="1" si="55"/>
        <v>0</v>
      </c>
      <c r="K641">
        <f t="shared" ca="1" si="57"/>
        <v>1</v>
      </c>
      <c r="L641" t="b">
        <f t="shared" ca="1" si="58"/>
        <v>1</v>
      </c>
      <c r="M641" t="str">
        <f t="shared" ca="1" si="56"/>
        <v/>
      </c>
      <c r="N641" t="str">
        <f ca="1">IF(L641,"",VLOOKUP(I641,'P NH|Score'!$A$2:$G$8,2,FALSE))</f>
        <v/>
      </c>
      <c r="O641" t="str">
        <f ca="1">IF(L641,"",VLOOKUP(J641,'Survival Rates'!$A$4:$E$123,K641+4)*N641)</f>
        <v/>
      </c>
    </row>
    <row r="642" spans="1:15" x14ac:dyDescent="0.3">
      <c r="A642">
        <f t="shared" si="59"/>
        <v>640</v>
      </c>
      <c r="B642" s="4" t="str">
        <f ca="1">_xlfn.XLOOKUP(OFFSET('Survey Data'!$B$2,A642,0),Key!A$2:A$5,Key!B$2:B$5,"")</f>
        <v/>
      </c>
      <c r="C642" s="4" t="str">
        <f ca="1">_xlfn.XLOOKUP(OFFSET('Survey Data'!$C$2,A642,0),Key!$D$2:$D$4,Key!$E$2:$E$4,"")</f>
        <v/>
      </c>
      <c r="D642" s="4" t="str">
        <f ca="1">_xlfn.XLOOKUP(OFFSET('Survey Data'!$D$2,A642,0),Key!$D$2:$D$4,Key!$E$2:$E$4,"")</f>
        <v/>
      </c>
      <c r="E642" s="4" t="str">
        <f ca="1">_xlfn.XLOOKUP(OFFSET('Survey Data'!$E$2,A642,0),Key!$D$2:$D$4,Key!$E$2:$E$4,"")</f>
        <v/>
      </c>
      <c r="F642" s="4">
        <f ca="1">OFFSET('Survey Data'!$F$2,A642,0)</f>
        <v>0</v>
      </c>
      <c r="G642" s="4" t="str">
        <f ca="1">_xlfn.XLOOKUP(OFFSET('Survey Data'!$G$2,A642,0),Key!$G$2:$G$3,Key!$H$2:$H$3,"")</f>
        <v/>
      </c>
      <c r="I642">
        <f t="shared" ca="1" si="54"/>
        <v>0</v>
      </c>
      <c r="J642">
        <f t="shared" ca="1" si="55"/>
        <v>0</v>
      </c>
      <c r="K642">
        <f t="shared" ca="1" si="57"/>
        <v>1</v>
      </c>
      <c r="L642" t="b">
        <f t="shared" ca="1" si="58"/>
        <v>1</v>
      </c>
      <c r="M642" t="str">
        <f t="shared" ca="1" si="56"/>
        <v/>
      </c>
      <c r="N642" t="str">
        <f ca="1">IF(L642,"",VLOOKUP(I642,'P NH|Score'!$A$2:$G$8,2,FALSE))</f>
        <v/>
      </c>
      <c r="O642" t="str">
        <f ca="1">IF(L642,"",VLOOKUP(J642,'Survival Rates'!$A$4:$E$123,K642+4)*N642)</f>
        <v/>
      </c>
    </row>
    <row r="643" spans="1:15" x14ac:dyDescent="0.3">
      <c r="A643">
        <f t="shared" si="59"/>
        <v>641</v>
      </c>
      <c r="B643" s="4" t="str">
        <f ca="1">_xlfn.XLOOKUP(OFFSET('Survey Data'!$B$2,A643,0),Key!A$2:A$5,Key!B$2:B$5,"")</f>
        <v/>
      </c>
      <c r="C643" s="4" t="str">
        <f ca="1">_xlfn.XLOOKUP(OFFSET('Survey Data'!$C$2,A643,0),Key!$D$2:$D$4,Key!$E$2:$E$4,"")</f>
        <v/>
      </c>
      <c r="D643" s="4" t="str">
        <f ca="1">_xlfn.XLOOKUP(OFFSET('Survey Data'!$D$2,A643,0),Key!$D$2:$D$4,Key!$E$2:$E$4,"")</f>
        <v/>
      </c>
      <c r="E643" s="4" t="str">
        <f ca="1">_xlfn.XLOOKUP(OFFSET('Survey Data'!$E$2,A643,0),Key!$D$2:$D$4,Key!$E$2:$E$4,"")</f>
        <v/>
      </c>
      <c r="F643" s="4">
        <f ca="1">OFFSET('Survey Data'!$F$2,A643,0)</f>
        <v>0</v>
      </c>
      <c r="G643" s="4" t="str">
        <f ca="1">_xlfn.XLOOKUP(OFFSET('Survey Data'!$G$2,A643,0),Key!$G$2:$G$3,Key!$H$2:$H$3,"")</f>
        <v/>
      </c>
      <c r="I643">
        <f t="shared" ref="I643:I702" ca="1" si="60">SUM(C643:E643)</f>
        <v>0</v>
      </c>
      <c r="J643">
        <f t="shared" ref="J643:J702" ca="1" si="61">IF(OR(F643="",F643="."),0,F643)</f>
        <v>0</v>
      </c>
      <c r="K643">
        <f t="shared" ca="1" si="57"/>
        <v>1</v>
      </c>
      <c r="L643" t="b">
        <f t="shared" ca="1" si="58"/>
        <v>1</v>
      </c>
      <c r="M643" t="str">
        <f t="shared" ref="M643:M702" ca="1" si="62">IF(NOT(L643),IF(I643&gt;5,1,0),"")</f>
        <v/>
      </c>
      <c r="N643" t="str">
        <f ca="1">IF(L643,"",VLOOKUP(I643,'P NH|Score'!$A$2:$G$8,2,FALSE))</f>
        <v/>
      </c>
      <c r="O643" t="str">
        <f ca="1">IF(L643,"",VLOOKUP(J643,'Survival Rates'!$A$4:$E$123,K643+4)*N643)</f>
        <v/>
      </c>
    </row>
    <row r="644" spans="1:15" x14ac:dyDescent="0.3">
      <c r="A644">
        <f t="shared" si="59"/>
        <v>642</v>
      </c>
      <c r="B644" s="4" t="str">
        <f ca="1">_xlfn.XLOOKUP(OFFSET('Survey Data'!$B$2,A644,0),Key!A$2:A$5,Key!B$2:B$5,"")</f>
        <v/>
      </c>
      <c r="C644" s="4" t="str">
        <f ca="1">_xlfn.XLOOKUP(OFFSET('Survey Data'!$C$2,A644,0),Key!$D$2:$D$4,Key!$E$2:$E$4,"")</f>
        <v/>
      </c>
      <c r="D644" s="4" t="str">
        <f ca="1">_xlfn.XLOOKUP(OFFSET('Survey Data'!$D$2,A644,0),Key!$D$2:$D$4,Key!$E$2:$E$4,"")</f>
        <v/>
      </c>
      <c r="E644" s="4" t="str">
        <f ca="1">_xlfn.XLOOKUP(OFFSET('Survey Data'!$E$2,A644,0),Key!$D$2:$D$4,Key!$E$2:$E$4,"")</f>
        <v/>
      </c>
      <c r="F644" s="4">
        <f ca="1">OFFSET('Survey Data'!$F$2,A644,0)</f>
        <v>0</v>
      </c>
      <c r="G644" s="4" t="str">
        <f ca="1">_xlfn.XLOOKUP(OFFSET('Survey Data'!$G$2,A644,0),Key!$G$2:$G$3,Key!$H$2:$H$3,"")</f>
        <v/>
      </c>
      <c r="I644">
        <f t="shared" ca="1" si="60"/>
        <v>0</v>
      </c>
      <c r="J644">
        <f t="shared" ca="1" si="61"/>
        <v>0</v>
      </c>
      <c r="K644">
        <f t="shared" ref="K644:K702" ca="1" si="63">IF(G644="",1,G644)</f>
        <v>1</v>
      </c>
      <c r="L644" t="b">
        <f t="shared" ref="L644:L702" ca="1" si="64">OR(B644="",B644=".",I644&lt;3,I644&gt;9,J644&lt;51,J644&gt;117)</f>
        <v>1</v>
      </c>
      <c r="M644" t="str">
        <f t="shared" ca="1" si="62"/>
        <v/>
      </c>
      <c r="N644" t="str">
        <f ca="1">IF(L644,"",VLOOKUP(I644,'P NH|Score'!$A$2:$G$8,2,FALSE))</f>
        <v/>
      </c>
      <c r="O644" t="str">
        <f ca="1">IF(L644,"",VLOOKUP(J644,'Survival Rates'!$A$4:$E$123,K644+4)*N644)</f>
        <v/>
      </c>
    </row>
    <row r="645" spans="1:15" x14ac:dyDescent="0.3">
      <c r="A645">
        <f t="shared" ref="A645:A702" si="65">A644+1</f>
        <v>643</v>
      </c>
      <c r="B645" s="4" t="str">
        <f ca="1">_xlfn.XLOOKUP(OFFSET('Survey Data'!$B$2,A645,0),Key!A$2:A$5,Key!B$2:B$5,"")</f>
        <v/>
      </c>
      <c r="C645" s="4" t="str">
        <f ca="1">_xlfn.XLOOKUP(OFFSET('Survey Data'!$C$2,A645,0),Key!$D$2:$D$4,Key!$E$2:$E$4,"")</f>
        <v/>
      </c>
      <c r="D645" s="4" t="str">
        <f ca="1">_xlfn.XLOOKUP(OFFSET('Survey Data'!$D$2,A645,0),Key!$D$2:$D$4,Key!$E$2:$E$4,"")</f>
        <v/>
      </c>
      <c r="E645" s="4" t="str">
        <f ca="1">_xlfn.XLOOKUP(OFFSET('Survey Data'!$E$2,A645,0),Key!$D$2:$D$4,Key!$E$2:$E$4,"")</f>
        <v/>
      </c>
      <c r="F645" s="4">
        <f ca="1">OFFSET('Survey Data'!$F$2,A645,0)</f>
        <v>0</v>
      </c>
      <c r="G645" s="4" t="str">
        <f ca="1">_xlfn.XLOOKUP(OFFSET('Survey Data'!$G$2,A645,0),Key!$G$2:$G$3,Key!$H$2:$H$3,"")</f>
        <v/>
      </c>
      <c r="I645">
        <f t="shared" ca="1" si="60"/>
        <v>0</v>
      </c>
      <c r="J645">
        <f t="shared" ca="1" si="61"/>
        <v>0</v>
      </c>
      <c r="K645">
        <f t="shared" ca="1" si="63"/>
        <v>1</v>
      </c>
      <c r="L645" t="b">
        <f t="shared" ca="1" si="64"/>
        <v>1</v>
      </c>
      <c r="M645" t="str">
        <f t="shared" ca="1" si="62"/>
        <v/>
      </c>
      <c r="N645" t="str">
        <f ca="1">IF(L645,"",VLOOKUP(I645,'P NH|Score'!$A$2:$G$8,2,FALSE))</f>
        <v/>
      </c>
      <c r="O645" t="str">
        <f ca="1">IF(L645,"",VLOOKUP(J645,'Survival Rates'!$A$4:$E$123,K645+4)*N645)</f>
        <v/>
      </c>
    </row>
    <row r="646" spans="1:15" x14ac:dyDescent="0.3">
      <c r="A646">
        <f t="shared" si="65"/>
        <v>644</v>
      </c>
      <c r="B646" s="4" t="str">
        <f ca="1">_xlfn.XLOOKUP(OFFSET('Survey Data'!$B$2,A646,0),Key!A$2:A$5,Key!B$2:B$5,"")</f>
        <v/>
      </c>
      <c r="C646" s="4" t="str">
        <f ca="1">_xlfn.XLOOKUP(OFFSET('Survey Data'!$C$2,A646,0),Key!$D$2:$D$4,Key!$E$2:$E$4,"")</f>
        <v/>
      </c>
      <c r="D646" s="4" t="str">
        <f ca="1">_xlfn.XLOOKUP(OFFSET('Survey Data'!$D$2,A646,0),Key!$D$2:$D$4,Key!$E$2:$E$4,"")</f>
        <v/>
      </c>
      <c r="E646" s="4" t="str">
        <f ca="1">_xlfn.XLOOKUP(OFFSET('Survey Data'!$E$2,A646,0),Key!$D$2:$D$4,Key!$E$2:$E$4,"")</f>
        <v/>
      </c>
      <c r="F646" s="4">
        <f ca="1">OFFSET('Survey Data'!$F$2,A646,0)</f>
        <v>0</v>
      </c>
      <c r="G646" s="4" t="str">
        <f ca="1">_xlfn.XLOOKUP(OFFSET('Survey Data'!$G$2,A646,0),Key!$G$2:$G$3,Key!$H$2:$H$3,"")</f>
        <v/>
      </c>
      <c r="I646">
        <f t="shared" ca="1" si="60"/>
        <v>0</v>
      </c>
      <c r="J646">
        <f t="shared" ca="1" si="61"/>
        <v>0</v>
      </c>
      <c r="K646">
        <f t="shared" ca="1" si="63"/>
        <v>1</v>
      </c>
      <c r="L646" t="b">
        <f t="shared" ca="1" si="64"/>
        <v>1</v>
      </c>
      <c r="M646" t="str">
        <f t="shared" ca="1" si="62"/>
        <v/>
      </c>
      <c r="N646" t="str">
        <f ca="1">IF(L646,"",VLOOKUP(I646,'P NH|Score'!$A$2:$G$8,2,FALSE))</f>
        <v/>
      </c>
      <c r="O646" t="str">
        <f ca="1">IF(L646,"",VLOOKUP(J646,'Survival Rates'!$A$4:$E$123,K646+4)*N646)</f>
        <v/>
      </c>
    </row>
    <row r="647" spans="1:15" x14ac:dyDescent="0.3">
      <c r="A647">
        <f t="shared" si="65"/>
        <v>645</v>
      </c>
      <c r="B647" s="4" t="str">
        <f ca="1">_xlfn.XLOOKUP(OFFSET('Survey Data'!$B$2,A647,0),Key!A$2:A$5,Key!B$2:B$5,"")</f>
        <v/>
      </c>
      <c r="C647" s="4" t="str">
        <f ca="1">_xlfn.XLOOKUP(OFFSET('Survey Data'!$C$2,A647,0),Key!$D$2:$D$4,Key!$E$2:$E$4,"")</f>
        <v/>
      </c>
      <c r="D647" s="4" t="str">
        <f ca="1">_xlfn.XLOOKUP(OFFSET('Survey Data'!$D$2,A647,0),Key!$D$2:$D$4,Key!$E$2:$E$4,"")</f>
        <v/>
      </c>
      <c r="E647" s="4" t="str">
        <f ca="1">_xlfn.XLOOKUP(OFFSET('Survey Data'!$E$2,A647,0),Key!$D$2:$D$4,Key!$E$2:$E$4,"")</f>
        <v/>
      </c>
      <c r="F647" s="4">
        <f ca="1">OFFSET('Survey Data'!$F$2,A647,0)</f>
        <v>0</v>
      </c>
      <c r="G647" s="4" t="str">
        <f ca="1">_xlfn.XLOOKUP(OFFSET('Survey Data'!$G$2,A647,0),Key!$G$2:$G$3,Key!$H$2:$H$3,"")</f>
        <v/>
      </c>
      <c r="I647">
        <f t="shared" ca="1" si="60"/>
        <v>0</v>
      </c>
      <c r="J647">
        <f t="shared" ca="1" si="61"/>
        <v>0</v>
      </c>
      <c r="K647">
        <f t="shared" ca="1" si="63"/>
        <v>1</v>
      </c>
      <c r="L647" t="b">
        <f t="shared" ca="1" si="64"/>
        <v>1</v>
      </c>
      <c r="M647" t="str">
        <f t="shared" ca="1" si="62"/>
        <v/>
      </c>
      <c r="N647" t="str">
        <f ca="1">IF(L647,"",VLOOKUP(I647,'P NH|Score'!$A$2:$G$8,2,FALSE))</f>
        <v/>
      </c>
      <c r="O647" t="str">
        <f ca="1">IF(L647,"",VLOOKUP(J647,'Survival Rates'!$A$4:$E$123,K647+4)*N647)</f>
        <v/>
      </c>
    </row>
    <row r="648" spans="1:15" x14ac:dyDescent="0.3">
      <c r="A648">
        <f t="shared" si="65"/>
        <v>646</v>
      </c>
      <c r="B648" s="4" t="str">
        <f ca="1">_xlfn.XLOOKUP(OFFSET('Survey Data'!$B$2,A648,0),Key!A$2:A$5,Key!B$2:B$5,"")</f>
        <v/>
      </c>
      <c r="C648" s="4" t="str">
        <f ca="1">_xlfn.XLOOKUP(OFFSET('Survey Data'!$C$2,A648,0),Key!$D$2:$D$4,Key!$E$2:$E$4,"")</f>
        <v/>
      </c>
      <c r="D648" s="4" t="str">
        <f ca="1">_xlfn.XLOOKUP(OFFSET('Survey Data'!$D$2,A648,0),Key!$D$2:$D$4,Key!$E$2:$E$4,"")</f>
        <v/>
      </c>
      <c r="E648" s="4" t="str">
        <f ca="1">_xlfn.XLOOKUP(OFFSET('Survey Data'!$E$2,A648,0),Key!$D$2:$D$4,Key!$E$2:$E$4,"")</f>
        <v/>
      </c>
      <c r="F648" s="4">
        <f ca="1">OFFSET('Survey Data'!$F$2,A648,0)</f>
        <v>0</v>
      </c>
      <c r="G648" s="4" t="str">
        <f ca="1">_xlfn.XLOOKUP(OFFSET('Survey Data'!$G$2,A648,0),Key!$G$2:$G$3,Key!$H$2:$H$3,"")</f>
        <v/>
      </c>
      <c r="I648">
        <f t="shared" ca="1" si="60"/>
        <v>0</v>
      </c>
      <c r="J648">
        <f t="shared" ca="1" si="61"/>
        <v>0</v>
      </c>
      <c r="K648">
        <f t="shared" ca="1" si="63"/>
        <v>1</v>
      </c>
      <c r="L648" t="b">
        <f t="shared" ca="1" si="64"/>
        <v>1</v>
      </c>
      <c r="M648" t="str">
        <f t="shared" ca="1" si="62"/>
        <v/>
      </c>
      <c r="N648" t="str">
        <f ca="1">IF(L648,"",VLOOKUP(I648,'P NH|Score'!$A$2:$G$8,2,FALSE))</f>
        <v/>
      </c>
      <c r="O648" t="str">
        <f ca="1">IF(L648,"",VLOOKUP(J648,'Survival Rates'!$A$4:$E$123,K648+4)*N648)</f>
        <v/>
      </c>
    </row>
    <row r="649" spans="1:15" x14ac:dyDescent="0.3">
      <c r="A649">
        <f t="shared" si="65"/>
        <v>647</v>
      </c>
      <c r="B649" s="4" t="str">
        <f ca="1">_xlfn.XLOOKUP(OFFSET('Survey Data'!$B$2,A649,0),Key!A$2:A$5,Key!B$2:B$5,"")</f>
        <v/>
      </c>
      <c r="C649" s="4" t="str">
        <f ca="1">_xlfn.XLOOKUP(OFFSET('Survey Data'!$C$2,A649,0),Key!$D$2:$D$4,Key!$E$2:$E$4,"")</f>
        <v/>
      </c>
      <c r="D649" s="4" t="str">
        <f ca="1">_xlfn.XLOOKUP(OFFSET('Survey Data'!$D$2,A649,0),Key!$D$2:$D$4,Key!$E$2:$E$4,"")</f>
        <v/>
      </c>
      <c r="E649" s="4" t="str">
        <f ca="1">_xlfn.XLOOKUP(OFFSET('Survey Data'!$E$2,A649,0),Key!$D$2:$D$4,Key!$E$2:$E$4,"")</f>
        <v/>
      </c>
      <c r="F649" s="4">
        <f ca="1">OFFSET('Survey Data'!$F$2,A649,0)</f>
        <v>0</v>
      </c>
      <c r="G649" s="4" t="str">
        <f ca="1">_xlfn.XLOOKUP(OFFSET('Survey Data'!$G$2,A649,0),Key!$G$2:$G$3,Key!$H$2:$H$3,"")</f>
        <v/>
      </c>
      <c r="I649">
        <f t="shared" ca="1" si="60"/>
        <v>0</v>
      </c>
      <c r="J649">
        <f t="shared" ca="1" si="61"/>
        <v>0</v>
      </c>
      <c r="K649">
        <f t="shared" ca="1" si="63"/>
        <v>1</v>
      </c>
      <c r="L649" t="b">
        <f t="shared" ca="1" si="64"/>
        <v>1</v>
      </c>
      <c r="M649" t="str">
        <f t="shared" ca="1" si="62"/>
        <v/>
      </c>
      <c r="N649" t="str">
        <f ca="1">IF(L649,"",VLOOKUP(I649,'P NH|Score'!$A$2:$G$8,2,FALSE))</f>
        <v/>
      </c>
      <c r="O649" t="str">
        <f ca="1">IF(L649,"",VLOOKUP(J649,'Survival Rates'!$A$4:$E$123,K649+4)*N649)</f>
        <v/>
      </c>
    </row>
    <row r="650" spans="1:15" x14ac:dyDescent="0.3">
      <c r="A650">
        <f t="shared" si="65"/>
        <v>648</v>
      </c>
      <c r="B650" s="4" t="str">
        <f ca="1">_xlfn.XLOOKUP(OFFSET('Survey Data'!$B$2,A650,0),Key!A$2:A$5,Key!B$2:B$5,"")</f>
        <v/>
      </c>
      <c r="C650" s="4" t="str">
        <f ca="1">_xlfn.XLOOKUP(OFFSET('Survey Data'!$C$2,A650,0),Key!$D$2:$D$4,Key!$E$2:$E$4,"")</f>
        <v/>
      </c>
      <c r="D650" s="4" t="str">
        <f ca="1">_xlfn.XLOOKUP(OFFSET('Survey Data'!$D$2,A650,0),Key!$D$2:$D$4,Key!$E$2:$E$4,"")</f>
        <v/>
      </c>
      <c r="E650" s="4" t="str">
        <f ca="1">_xlfn.XLOOKUP(OFFSET('Survey Data'!$E$2,A650,0),Key!$D$2:$D$4,Key!$E$2:$E$4,"")</f>
        <v/>
      </c>
      <c r="F650" s="4">
        <f ca="1">OFFSET('Survey Data'!$F$2,A650,0)</f>
        <v>0</v>
      </c>
      <c r="G650" s="4" t="str">
        <f ca="1">_xlfn.XLOOKUP(OFFSET('Survey Data'!$G$2,A650,0),Key!$G$2:$G$3,Key!$H$2:$H$3,"")</f>
        <v/>
      </c>
      <c r="I650">
        <f t="shared" ca="1" si="60"/>
        <v>0</v>
      </c>
      <c r="J650">
        <f t="shared" ca="1" si="61"/>
        <v>0</v>
      </c>
      <c r="K650">
        <f t="shared" ca="1" si="63"/>
        <v>1</v>
      </c>
      <c r="L650" t="b">
        <f t="shared" ca="1" si="64"/>
        <v>1</v>
      </c>
      <c r="M650" t="str">
        <f t="shared" ca="1" si="62"/>
        <v/>
      </c>
      <c r="N650" t="str">
        <f ca="1">IF(L650,"",VLOOKUP(I650,'P NH|Score'!$A$2:$G$8,2,FALSE))</f>
        <v/>
      </c>
      <c r="O650" t="str">
        <f ca="1">IF(L650,"",VLOOKUP(J650,'Survival Rates'!$A$4:$E$123,K650+4)*N650)</f>
        <v/>
      </c>
    </row>
    <row r="651" spans="1:15" x14ac:dyDescent="0.3">
      <c r="A651">
        <f t="shared" si="65"/>
        <v>649</v>
      </c>
      <c r="B651" s="4" t="str">
        <f ca="1">_xlfn.XLOOKUP(OFFSET('Survey Data'!$B$2,A651,0),Key!A$2:A$5,Key!B$2:B$5,"")</f>
        <v/>
      </c>
      <c r="C651" s="4" t="str">
        <f ca="1">_xlfn.XLOOKUP(OFFSET('Survey Data'!$C$2,A651,0),Key!$D$2:$D$4,Key!$E$2:$E$4,"")</f>
        <v/>
      </c>
      <c r="D651" s="4" t="str">
        <f ca="1">_xlfn.XLOOKUP(OFFSET('Survey Data'!$D$2,A651,0),Key!$D$2:$D$4,Key!$E$2:$E$4,"")</f>
        <v/>
      </c>
      <c r="E651" s="4" t="str">
        <f ca="1">_xlfn.XLOOKUP(OFFSET('Survey Data'!$E$2,A651,0),Key!$D$2:$D$4,Key!$E$2:$E$4,"")</f>
        <v/>
      </c>
      <c r="F651" s="4">
        <f ca="1">OFFSET('Survey Data'!$F$2,A651,0)</f>
        <v>0</v>
      </c>
      <c r="G651" s="4" t="str">
        <f ca="1">_xlfn.XLOOKUP(OFFSET('Survey Data'!$G$2,A651,0),Key!$G$2:$G$3,Key!$H$2:$H$3,"")</f>
        <v/>
      </c>
      <c r="I651">
        <f t="shared" ca="1" si="60"/>
        <v>0</v>
      </c>
      <c r="J651">
        <f t="shared" ca="1" si="61"/>
        <v>0</v>
      </c>
      <c r="K651">
        <f t="shared" ca="1" si="63"/>
        <v>1</v>
      </c>
      <c r="L651" t="b">
        <f t="shared" ca="1" si="64"/>
        <v>1</v>
      </c>
      <c r="M651" t="str">
        <f t="shared" ca="1" si="62"/>
        <v/>
      </c>
      <c r="N651" t="str">
        <f ca="1">IF(L651,"",VLOOKUP(I651,'P NH|Score'!$A$2:$G$8,2,FALSE))</f>
        <v/>
      </c>
      <c r="O651" t="str">
        <f ca="1">IF(L651,"",VLOOKUP(J651,'Survival Rates'!$A$4:$E$123,K651+4)*N651)</f>
        <v/>
      </c>
    </row>
    <row r="652" spans="1:15" x14ac:dyDescent="0.3">
      <c r="A652">
        <f t="shared" si="65"/>
        <v>650</v>
      </c>
      <c r="B652" s="4" t="str">
        <f ca="1">_xlfn.XLOOKUP(OFFSET('Survey Data'!$B$2,A652,0),Key!A$2:A$5,Key!B$2:B$5,"")</f>
        <v/>
      </c>
      <c r="C652" s="4" t="str">
        <f ca="1">_xlfn.XLOOKUP(OFFSET('Survey Data'!$C$2,A652,0),Key!$D$2:$D$4,Key!$E$2:$E$4,"")</f>
        <v/>
      </c>
      <c r="D652" s="4" t="str">
        <f ca="1">_xlfn.XLOOKUP(OFFSET('Survey Data'!$D$2,A652,0),Key!$D$2:$D$4,Key!$E$2:$E$4,"")</f>
        <v/>
      </c>
      <c r="E652" s="4" t="str">
        <f ca="1">_xlfn.XLOOKUP(OFFSET('Survey Data'!$E$2,A652,0),Key!$D$2:$D$4,Key!$E$2:$E$4,"")</f>
        <v/>
      </c>
      <c r="F652" s="4">
        <f ca="1">OFFSET('Survey Data'!$F$2,A652,0)</f>
        <v>0</v>
      </c>
      <c r="G652" s="4" t="str">
        <f ca="1">_xlfn.XLOOKUP(OFFSET('Survey Data'!$G$2,A652,0),Key!$G$2:$G$3,Key!$H$2:$H$3,"")</f>
        <v/>
      </c>
      <c r="I652">
        <f t="shared" ca="1" si="60"/>
        <v>0</v>
      </c>
      <c r="J652">
        <f t="shared" ca="1" si="61"/>
        <v>0</v>
      </c>
      <c r="K652">
        <f t="shared" ca="1" si="63"/>
        <v>1</v>
      </c>
      <c r="L652" t="b">
        <f t="shared" ca="1" si="64"/>
        <v>1</v>
      </c>
      <c r="M652" t="str">
        <f t="shared" ca="1" si="62"/>
        <v/>
      </c>
      <c r="N652" t="str">
        <f ca="1">IF(L652,"",VLOOKUP(I652,'P NH|Score'!$A$2:$G$8,2,FALSE))</f>
        <v/>
      </c>
      <c r="O652" t="str">
        <f ca="1">IF(L652,"",VLOOKUP(J652,'Survival Rates'!$A$4:$E$123,K652+4)*N652)</f>
        <v/>
      </c>
    </row>
    <row r="653" spans="1:15" x14ac:dyDescent="0.3">
      <c r="A653">
        <f t="shared" si="65"/>
        <v>651</v>
      </c>
      <c r="B653" s="4" t="str">
        <f ca="1">_xlfn.XLOOKUP(OFFSET('Survey Data'!$B$2,A653,0),Key!A$2:A$5,Key!B$2:B$5,"")</f>
        <v/>
      </c>
      <c r="C653" s="4" t="str">
        <f ca="1">_xlfn.XLOOKUP(OFFSET('Survey Data'!$C$2,A653,0),Key!$D$2:$D$4,Key!$E$2:$E$4,"")</f>
        <v/>
      </c>
      <c r="D653" s="4" t="str">
        <f ca="1">_xlfn.XLOOKUP(OFFSET('Survey Data'!$D$2,A653,0),Key!$D$2:$D$4,Key!$E$2:$E$4,"")</f>
        <v/>
      </c>
      <c r="E653" s="4" t="str">
        <f ca="1">_xlfn.XLOOKUP(OFFSET('Survey Data'!$E$2,A653,0),Key!$D$2:$D$4,Key!$E$2:$E$4,"")</f>
        <v/>
      </c>
      <c r="F653" s="4">
        <f ca="1">OFFSET('Survey Data'!$F$2,A653,0)</f>
        <v>0</v>
      </c>
      <c r="G653" s="4" t="str">
        <f ca="1">_xlfn.XLOOKUP(OFFSET('Survey Data'!$G$2,A653,0),Key!$G$2:$G$3,Key!$H$2:$H$3,"")</f>
        <v/>
      </c>
      <c r="I653">
        <f t="shared" ca="1" si="60"/>
        <v>0</v>
      </c>
      <c r="J653">
        <f t="shared" ca="1" si="61"/>
        <v>0</v>
      </c>
      <c r="K653">
        <f t="shared" ca="1" si="63"/>
        <v>1</v>
      </c>
      <c r="L653" t="b">
        <f t="shared" ca="1" si="64"/>
        <v>1</v>
      </c>
      <c r="M653" t="str">
        <f t="shared" ca="1" si="62"/>
        <v/>
      </c>
      <c r="N653" t="str">
        <f ca="1">IF(L653,"",VLOOKUP(I653,'P NH|Score'!$A$2:$G$8,2,FALSE))</f>
        <v/>
      </c>
      <c r="O653" t="str">
        <f ca="1">IF(L653,"",VLOOKUP(J653,'Survival Rates'!$A$4:$E$123,K653+4)*N653)</f>
        <v/>
      </c>
    </row>
    <row r="654" spans="1:15" x14ac:dyDescent="0.3">
      <c r="A654">
        <f t="shared" si="65"/>
        <v>652</v>
      </c>
      <c r="B654" s="4" t="str">
        <f ca="1">_xlfn.XLOOKUP(OFFSET('Survey Data'!$B$2,A654,0),Key!A$2:A$5,Key!B$2:B$5,"")</f>
        <v/>
      </c>
      <c r="C654" s="4" t="str">
        <f ca="1">_xlfn.XLOOKUP(OFFSET('Survey Data'!$C$2,A654,0),Key!$D$2:$D$4,Key!$E$2:$E$4,"")</f>
        <v/>
      </c>
      <c r="D654" s="4" t="str">
        <f ca="1">_xlfn.XLOOKUP(OFFSET('Survey Data'!$D$2,A654,0),Key!$D$2:$D$4,Key!$E$2:$E$4,"")</f>
        <v/>
      </c>
      <c r="E654" s="4" t="str">
        <f ca="1">_xlfn.XLOOKUP(OFFSET('Survey Data'!$E$2,A654,0),Key!$D$2:$D$4,Key!$E$2:$E$4,"")</f>
        <v/>
      </c>
      <c r="F654" s="4">
        <f ca="1">OFFSET('Survey Data'!$F$2,A654,0)</f>
        <v>0</v>
      </c>
      <c r="G654" s="4" t="str">
        <f ca="1">_xlfn.XLOOKUP(OFFSET('Survey Data'!$G$2,A654,0),Key!$G$2:$G$3,Key!$H$2:$H$3,"")</f>
        <v/>
      </c>
      <c r="I654">
        <f t="shared" ca="1" si="60"/>
        <v>0</v>
      </c>
      <c r="J654">
        <f t="shared" ca="1" si="61"/>
        <v>0</v>
      </c>
      <c r="K654">
        <f t="shared" ca="1" si="63"/>
        <v>1</v>
      </c>
      <c r="L654" t="b">
        <f t="shared" ca="1" si="64"/>
        <v>1</v>
      </c>
      <c r="M654" t="str">
        <f t="shared" ca="1" si="62"/>
        <v/>
      </c>
      <c r="N654" t="str">
        <f ca="1">IF(L654,"",VLOOKUP(I654,'P NH|Score'!$A$2:$G$8,2,FALSE))</f>
        <v/>
      </c>
      <c r="O654" t="str">
        <f ca="1">IF(L654,"",VLOOKUP(J654,'Survival Rates'!$A$4:$E$123,K654+4)*N654)</f>
        <v/>
      </c>
    </row>
    <row r="655" spans="1:15" x14ac:dyDescent="0.3">
      <c r="A655">
        <f t="shared" si="65"/>
        <v>653</v>
      </c>
      <c r="B655" s="4" t="str">
        <f ca="1">_xlfn.XLOOKUP(OFFSET('Survey Data'!$B$2,A655,0),Key!A$2:A$5,Key!B$2:B$5,"")</f>
        <v/>
      </c>
      <c r="C655" s="4" t="str">
        <f ca="1">_xlfn.XLOOKUP(OFFSET('Survey Data'!$C$2,A655,0),Key!$D$2:$D$4,Key!$E$2:$E$4,"")</f>
        <v/>
      </c>
      <c r="D655" s="4" t="str">
        <f ca="1">_xlfn.XLOOKUP(OFFSET('Survey Data'!$D$2,A655,0),Key!$D$2:$D$4,Key!$E$2:$E$4,"")</f>
        <v/>
      </c>
      <c r="E655" s="4" t="str">
        <f ca="1">_xlfn.XLOOKUP(OFFSET('Survey Data'!$E$2,A655,0),Key!$D$2:$D$4,Key!$E$2:$E$4,"")</f>
        <v/>
      </c>
      <c r="F655" s="4">
        <f ca="1">OFFSET('Survey Data'!$F$2,A655,0)</f>
        <v>0</v>
      </c>
      <c r="G655" s="4" t="str">
        <f ca="1">_xlfn.XLOOKUP(OFFSET('Survey Data'!$G$2,A655,0),Key!$G$2:$G$3,Key!$H$2:$H$3,"")</f>
        <v/>
      </c>
      <c r="I655">
        <f t="shared" ca="1" si="60"/>
        <v>0</v>
      </c>
      <c r="J655">
        <f t="shared" ca="1" si="61"/>
        <v>0</v>
      </c>
      <c r="K655">
        <f t="shared" ca="1" si="63"/>
        <v>1</v>
      </c>
      <c r="L655" t="b">
        <f t="shared" ca="1" si="64"/>
        <v>1</v>
      </c>
      <c r="M655" t="str">
        <f t="shared" ca="1" si="62"/>
        <v/>
      </c>
      <c r="N655" t="str">
        <f ca="1">IF(L655,"",VLOOKUP(I655,'P NH|Score'!$A$2:$G$8,2,FALSE))</f>
        <v/>
      </c>
      <c r="O655" t="str">
        <f ca="1">IF(L655,"",VLOOKUP(J655,'Survival Rates'!$A$4:$E$123,K655+4)*N655)</f>
        <v/>
      </c>
    </row>
    <row r="656" spans="1:15" x14ac:dyDescent="0.3">
      <c r="A656">
        <f t="shared" si="65"/>
        <v>654</v>
      </c>
      <c r="B656" s="4" t="str">
        <f ca="1">_xlfn.XLOOKUP(OFFSET('Survey Data'!$B$2,A656,0),Key!A$2:A$5,Key!B$2:B$5,"")</f>
        <v/>
      </c>
      <c r="C656" s="4" t="str">
        <f ca="1">_xlfn.XLOOKUP(OFFSET('Survey Data'!$C$2,A656,0),Key!$D$2:$D$4,Key!$E$2:$E$4,"")</f>
        <v/>
      </c>
      <c r="D656" s="4" t="str">
        <f ca="1">_xlfn.XLOOKUP(OFFSET('Survey Data'!$D$2,A656,0),Key!$D$2:$D$4,Key!$E$2:$E$4,"")</f>
        <v/>
      </c>
      <c r="E656" s="4" t="str">
        <f ca="1">_xlfn.XLOOKUP(OFFSET('Survey Data'!$E$2,A656,0),Key!$D$2:$D$4,Key!$E$2:$E$4,"")</f>
        <v/>
      </c>
      <c r="F656" s="4">
        <f ca="1">OFFSET('Survey Data'!$F$2,A656,0)</f>
        <v>0</v>
      </c>
      <c r="G656" s="4" t="str">
        <f ca="1">_xlfn.XLOOKUP(OFFSET('Survey Data'!$G$2,A656,0),Key!$G$2:$G$3,Key!$H$2:$H$3,"")</f>
        <v/>
      </c>
      <c r="I656">
        <f t="shared" ca="1" si="60"/>
        <v>0</v>
      </c>
      <c r="J656">
        <f t="shared" ca="1" si="61"/>
        <v>0</v>
      </c>
      <c r="K656">
        <f t="shared" ca="1" si="63"/>
        <v>1</v>
      </c>
      <c r="L656" t="b">
        <f t="shared" ca="1" si="64"/>
        <v>1</v>
      </c>
      <c r="M656" t="str">
        <f t="shared" ca="1" si="62"/>
        <v/>
      </c>
      <c r="N656" t="str">
        <f ca="1">IF(L656,"",VLOOKUP(I656,'P NH|Score'!$A$2:$G$8,2,FALSE))</f>
        <v/>
      </c>
      <c r="O656" t="str">
        <f ca="1">IF(L656,"",VLOOKUP(J656,'Survival Rates'!$A$4:$E$123,K656+4)*N656)</f>
        <v/>
      </c>
    </row>
    <row r="657" spans="1:15" x14ac:dyDescent="0.3">
      <c r="A657">
        <f t="shared" si="65"/>
        <v>655</v>
      </c>
      <c r="B657" s="4" t="str">
        <f ca="1">_xlfn.XLOOKUP(OFFSET('Survey Data'!$B$2,A657,0),Key!A$2:A$5,Key!B$2:B$5,"")</f>
        <v/>
      </c>
      <c r="C657" s="4" t="str">
        <f ca="1">_xlfn.XLOOKUP(OFFSET('Survey Data'!$C$2,A657,0),Key!$D$2:$D$4,Key!$E$2:$E$4,"")</f>
        <v/>
      </c>
      <c r="D657" s="4" t="str">
        <f ca="1">_xlfn.XLOOKUP(OFFSET('Survey Data'!$D$2,A657,0),Key!$D$2:$D$4,Key!$E$2:$E$4,"")</f>
        <v/>
      </c>
      <c r="E657" s="4" t="str">
        <f ca="1">_xlfn.XLOOKUP(OFFSET('Survey Data'!$E$2,A657,0),Key!$D$2:$D$4,Key!$E$2:$E$4,"")</f>
        <v/>
      </c>
      <c r="F657" s="4">
        <f ca="1">OFFSET('Survey Data'!$F$2,A657,0)</f>
        <v>0</v>
      </c>
      <c r="G657" s="4" t="str">
        <f ca="1">_xlfn.XLOOKUP(OFFSET('Survey Data'!$G$2,A657,0),Key!$G$2:$G$3,Key!$H$2:$H$3,"")</f>
        <v/>
      </c>
      <c r="I657">
        <f t="shared" ca="1" si="60"/>
        <v>0</v>
      </c>
      <c r="J657">
        <f t="shared" ca="1" si="61"/>
        <v>0</v>
      </c>
      <c r="K657">
        <f t="shared" ca="1" si="63"/>
        <v>1</v>
      </c>
      <c r="L657" t="b">
        <f t="shared" ca="1" si="64"/>
        <v>1</v>
      </c>
      <c r="M657" t="str">
        <f t="shared" ca="1" si="62"/>
        <v/>
      </c>
      <c r="N657" t="str">
        <f ca="1">IF(L657,"",VLOOKUP(I657,'P NH|Score'!$A$2:$G$8,2,FALSE))</f>
        <v/>
      </c>
      <c r="O657" t="str">
        <f ca="1">IF(L657,"",VLOOKUP(J657,'Survival Rates'!$A$4:$E$123,K657+4)*N657)</f>
        <v/>
      </c>
    </row>
    <row r="658" spans="1:15" x14ac:dyDescent="0.3">
      <c r="A658">
        <f t="shared" si="65"/>
        <v>656</v>
      </c>
      <c r="B658" s="4" t="str">
        <f ca="1">_xlfn.XLOOKUP(OFFSET('Survey Data'!$B$2,A658,0),Key!A$2:A$5,Key!B$2:B$5,"")</f>
        <v/>
      </c>
      <c r="C658" s="4" t="str">
        <f ca="1">_xlfn.XLOOKUP(OFFSET('Survey Data'!$C$2,A658,0),Key!$D$2:$D$4,Key!$E$2:$E$4,"")</f>
        <v/>
      </c>
      <c r="D658" s="4" t="str">
        <f ca="1">_xlfn.XLOOKUP(OFFSET('Survey Data'!$D$2,A658,0),Key!$D$2:$D$4,Key!$E$2:$E$4,"")</f>
        <v/>
      </c>
      <c r="E658" s="4" t="str">
        <f ca="1">_xlfn.XLOOKUP(OFFSET('Survey Data'!$E$2,A658,0),Key!$D$2:$D$4,Key!$E$2:$E$4,"")</f>
        <v/>
      </c>
      <c r="F658" s="4">
        <f ca="1">OFFSET('Survey Data'!$F$2,A658,0)</f>
        <v>0</v>
      </c>
      <c r="G658" s="4" t="str">
        <f ca="1">_xlfn.XLOOKUP(OFFSET('Survey Data'!$G$2,A658,0),Key!$G$2:$G$3,Key!$H$2:$H$3,"")</f>
        <v/>
      </c>
      <c r="I658">
        <f t="shared" ca="1" si="60"/>
        <v>0</v>
      </c>
      <c r="J658">
        <f t="shared" ca="1" si="61"/>
        <v>0</v>
      </c>
      <c r="K658">
        <f t="shared" ca="1" si="63"/>
        <v>1</v>
      </c>
      <c r="L658" t="b">
        <f t="shared" ca="1" si="64"/>
        <v>1</v>
      </c>
      <c r="M658" t="str">
        <f t="shared" ca="1" si="62"/>
        <v/>
      </c>
      <c r="N658" t="str">
        <f ca="1">IF(L658,"",VLOOKUP(I658,'P NH|Score'!$A$2:$G$8,2,FALSE))</f>
        <v/>
      </c>
      <c r="O658" t="str">
        <f ca="1">IF(L658,"",VLOOKUP(J658,'Survival Rates'!$A$4:$E$123,K658+4)*N658)</f>
        <v/>
      </c>
    </row>
    <row r="659" spans="1:15" x14ac:dyDescent="0.3">
      <c r="A659">
        <f t="shared" si="65"/>
        <v>657</v>
      </c>
      <c r="B659" s="4" t="str">
        <f ca="1">_xlfn.XLOOKUP(OFFSET('Survey Data'!$B$2,A659,0),Key!A$2:A$5,Key!B$2:B$5,"")</f>
        <v/>
      </c>
      <c r="C659" s="4" t="str">
        <f ca="1">_xlfn.XLOOKUP(OFFSET('Survey Data'!$C$2,A659,0),Key!$D$2:$D$4,Key!$E$2:$E$4,"")</f>
        <v/>
      </c>
      <c r="D659" s="4" t="str">
        <f ca="1">_xlfn.XLOOKUP(OFFSET('Survey Data'!$D$2,A659,0),Key!$D$2:$D$4,Key!$E$2:$E$4,"")</f>
        <v/>
      </c>
      <c r="E659" s="4" t="str">
        <f ca="1">_xlfn.XLOOKUP(OFFSET('Survey Data'!$E$2,A659,0),Key!$D$2:$D$4,Key!$E$2:$E$4,"")</f>
        <v/>
      </c>
      <c r="F659" s="4">
        <f ca="1">OFFSET('Survey Data'!$F$2,A659,0)</f>
        <v>0</v>
      </c>
      <c r="G659" s="4" t="str">
        <f ca="1">_xlfn.XLOOKUP(OFFSET('Survey Data'!$G$2,A659,0),Key!$G$2:$G$3,Key!$H$2:$H$3,"")</f>
        <v/>
      </c>
      <c r="I659">
        <f t="shared" ca="1" si="60"/>
        <v>0</v>
      </c>
      <c r="J659">
        <f t="shared" ca="1" si="61"/>
        <v>0</v>
      </c>
      <c r="K659">
        <f t="shared" ca="1" si="63"/>
        <v>1</v>
      </c>
      <c r="L659" t="b">
        <f t="shared" ca="1" si="64"/>
        <v>1</v>
      </c>
      <c r="M659" t="str">
        <f t="shared" ca="1" si="62"/>
        <v/>
      </c>
      <c r="N659" t="str">
        <f ca="1">IF(L659,"",VLOOKUP(I659,'P NH|Score'!$A$2:$G$8,2,FALSE))</f>
        <v/>
      </c>
      <c r="O659" t="str">
        <f ca="1">IF(L659,"",VLOOKUP(J659,'Survival Rates'!$A$4:$E$123,K659+4)*N659)</f>
        <v/>
      </c>
    </row>
    <row r="660" spans="1:15" x14ac:dyDescent="0.3">
      <c r="A660">
        <f t="shared" si="65"/>
        <v>658</v>
      </c>
      <c r="B660" s="4" t="str">
        <f ca="1">_xlfn.XLOOKUP(OFFSET('Survey Data'!$B$2,A660,0),Key!A$2:A$5,Key!B$2:B$5,"")</f>
        <v/>
      </c>
      <c r="C660" s="4" t="str">
        <f ca="1">_xlfn.XLOOKUP(OFFSET('Survey Data'!$C$2,A660,0),Key!$D$2:$D$4,Key!$E$2:$E$4,"")</f>
        <v/>
      </c>
      <c r="D660" s="4" t="str">
        <f ca="1">_xlfn.XLOOKUP(OFFSET('Survey Data'!$D$2,A660,0),Key!$D$2:$D$4,Key!$E$2:$E$4,"")</f>
        <v/>
      </c>
      <c r="E660" s="4" t="str">
        <f ca="1">_xlfn.XLOOKUP(OFFSET('Survey Data'!$E$2,A660,0),Key!$D$2:$D$4,Key!$E$2:$E$4,"")</f>
        <v/>
      </c>
      <c r="F660" s="4">
        <f ca="1">OFFSET('Survey Data'!$F$2,A660,0)</f>
        <v>0</v>
      </c>
      <c r="G660" s="4" t="str">
        <f ca="1">_xlfn.XLOOKUP(OFFSET('Survey Data'!$G$2,A660,0),Key!$G$2:$G$3,Key!$H$2:$H$3,"")</f>
        <v/>
      </c>
      <c r="I660">
        <f t="shared" ca="1" si="60"/>
        <v>0</v>
      </c>
      <c r="J660">
        <f t="shared" ca="1" si="61"/>
        <v>0</v>
      </c>
      <c r="K660">
        <f t="shared" ca="1" si="63"/>
        <v>1</v>
      </c>
      <c r="L660" t="b">
        <f t="shared" ca="1" si="64"/>
        <v>1</v>
      </c>
      <c r="M660" t="str">
        <f t="shared" ca="1" si="62"/>
        <v/>
      </c>
      <c r="N660" t="str">
        <f ca="1">IF(L660,"",VLOOKUP(I660,'P NH|Score'!$A$2:$G$8,2,FALSE))</f>
        <v/>
      </c>
      <c r="O660" t="str">
        <f ca="1">IF(L660,"",VLOOKUP(J660,'Survival Rates'!$A$4:$E$123,K660+4)*N660)</f>
        <v/>
      </c>
    </row>
    <row r="661" spans="1:15" x14ac:dyDescent="0.3">
      <c r="A661">
        <f t="shared" si="65"/>
        <v>659</v>
      </c>
      <c r="B661" s="4" t="str">
        <f ca="1">_xlfn.XLOOKUP(OFFSET('Survey Data'!$B$2,A661,0),Key!A$2:A$5,Key!B$2:B$5,"")</f>
        <v/>
      </c>
      <c r="C661" s="4" t="str">
        <f ca="1">_xlfn.XLOOKUP(OFFSET('Survey Data'!$C$2,A661,0),Key!$D$2:$D$4,Key!$E$2:$E$4,"")</f>
        <v/>
      </c>
      <c r="D661" s="4" t="str">
        <f ca="1">_xlfn.XLOOKUP(OFFSET('Survey Data'!$D$2,A661,0),Key!$D$2:$D$4,Key!$E$2:$E$4,"")</f>
        <v/>
      </c>
      <c r="E661" s="4" t="str">
        <f ca="1">_xlfn.XLOOKUP(OFFSET('Survey Data'!$E$2,A661,0),Key!$D$2:$D$4,Key!$E$2:$E$4,"")</f>
        <v/>
      </c>
      <c r="F661" s="4">
        <f ca="1">OFFSET('Survey Data'!$F$2,A661,0)</f>
        <v>0</v>
      </c>
      <c r="G661" s="4" t="str">
        <f ca="1">_xlfn.XLOOKUP(OFFSET('Survey Data'!$G$2,A661,0),Key!$G$2:$G$3,Key!$H$2:$H$3,"")</f>
        <v/>
      </c>
      <c r="I661">
        <f t="shared" ca="1" si="60"/>
        <v>0</v>
      </c>
      <c r="J661">
        <f t="shared" ca="1" si="61"/>
        <v>0</v>
      </c>
      <c r="K661">
        <f t="shared" ca="1" si="63"/>
        <v>1</v>
      </c>
      <c r="L661" t="b">
        <f t="shared" ca="1" si="64"/>
        <v>1</v>
      </c>
      <c r="M661" t="str">
        <f t="shared" ca="1" si="62"/>
        <v/>
      </c>
      <c r="N661" t="str">
        <f ca="1">IF(L661,"",VLOOKUP(I661,'P NH|Score'!$A$2:$G$8,2,FALSE))</f>
        <v/>
      </c>
      <c r="O661" t="str">
        <f ca="1">IF(L661,"",VLOOKUP(J661,'Survival Rates'!$A$4:$E$123,K661+4)*N661)</f>
        <v/>
      </c>
    </row>
    <row r="662" spans="1:15" x14ac:dyDescent="0.3">
      <c r="A662">
        <f t="shared" si="65"/>
        <v>660</v>
      </c>
      <c r="B662" s="4" t="str">
        <f ca="1">_xlfn.XLOOKUP(OFFSET('Survey Data'!$B$2,A662,0),Key!A$2:A$5,Key!B$2:B$5,"")</f>
        <v/>
      </c>
      <c r="C662" s="4" t="str">
        <f ca="1">_xlfn.XLOOKUP(OFFSET('Survey Data'!$C$2,A662,0),Key!$D$2:$D$4,Key!$E$2:$E$4,"")</f>
        <v/>
      </c>
      <c r="D662" s="4" t="str">
        <f ca="1">_xlfn.XLOOKUP(OFFSET('Survey Data'!$D$2,A662,0),Key!$D$2:$D$4,Key!$E$2:$E$4,"")</f>
        <v/>
      </c>
      <c r="E662" s="4" t="str">
        <f ca="1">_xlfn.XLOOKUP(OFFSET('Survey Data'!$E$2,A662,0),Key!$D$2:$D$4,Key!$E$2:$E$4,"")</f>
        <v/>
      </c>
      <c r="F662" s="4">
        <f ca="1">OFFSET('Survey Data'!$F$2,A662,0)</f>
        <v>0</v>
      </c>
      <c r="G662" s="4" t="str">
        <f ca="1">_xlfn.XLOOKUP(OFFSET('Survey Data'!$G$2,A662,0),Key!$G$2:$G$3,Key!$H$2:$H$3,"")</f>
        <v/>
      </c>
      <c r="I662">
        <f t="shared" ca="1" si="60"/>
        <v>0</v>
      </c>
      <c r="J662">
        <f t="shared" ca="1" si="61"/>
        <v>0</v>
      </c>
      <c r="K662">
        <f t="shared" ca="1" si="63"/>
        <v>1</v>
      </c>
      <c r="L662" t="b">
        <f t="shared" ca="1" si="64"/>
        <v>1</v>
      </c>
      <c r="M662" t="str">
        <f t="shared" ca="1" si="62"/>
        <v/>
      </c>
      <c r="N662" t="str">
        <f ca="1">IF(L662,"",VLOOKUP(I662,'P NH|Score'!$A$2:$G$8,2,FALSE))</f>
        <v/>
      </c>
      <c r="O662" t="str">
        <f ca="1">IF(L662,"",VLOOKUP(J662,'Survival Rates'!$A$4:$E$123,K662+4)*N662)</f>
        <v/>
      </c>
    </row>
    <row r="663" spans="1:15" x14ac:dyDescent="0.3">
      <c r="A663">
        <f t="shared" si="65"/>
        <v>661</v>
      </c>
      <c r="B663" s="4" t="str">
        <f ca="1">_xlfn.XLOOKUP(OFFSET('Survey Data'!$B$2,A663,0),Key!A$2:A$5,Key!B$2:B$5,"")</f>
        <v/>
      </c>
      <c r="C663" s="4" t="str">
        <f ca="1">_xlfn.XLOOKUP(OFFSET('Survey Data'!$C$2,A663,0),Key!$D$2:$D$4,Key!$E$2:$E$4,"")</f>
        <v/>
      </c>
      <c r="D663" s="4" t="str">
        <f ca="1">_xlfn.XLOOKUP(OFFSET('Survey Data'!$D$2,A663,0),Key!$D$2:$D$4,Key!$E$2:$E$4,"")</f>
        <v/>
      </c>
      <c r="E663" s="4" t="str">
        <f ca="1">_xlfn.XLOOKUP(OFFSET('Survey Data'!$E$2,A663,0),Key!$D$2:$D$4,Key!$E$2:$E$4,"")</f>
        <v/>
      </c>
      <c r="F663" s="4">
        <f ca="1">OFFSET('Survey Data'!$F$2,A663,0)</f>
        <v>0</v>
      </c>
      <c r="G663" s="4" t="str">
        <f ca="1">_xlfn.XLOOKUP(OFFSET('Survey Data'!$G$2,A663,0),Key!$G$2:$G$3,Key!$H$2:$H$3,"")</f>
        <v/>
      </c>
      <c r="I663">
        <f t="shared" ca="1" si="60"/>
        <v>0</v>
      </c>
      <c r="J663">
        <f t="shared" ca="1" si="61"/>
        <v>0</v>
      </c>
      <c r="K663">
        <f t="shared" ca="1" si="63"/>
        <v>1</v>
      </c>
      <c r="L663" t="b">
        <f t="shared" ca="1" si="64"/>
        <v>1</v>
      </c>
      <c r="M663" t="str">
        <f t="shared" ca="1" si="62"/>
        <v/>
      </c>
      <c r="N663" t="str">
        <f ca="1">IF(L663,"",VLOOKUP(I663,'P NH|Score'!$A$2:$G$8,2,FALSE))</f>
        <v/>
      </c>
      <c r="O663" t="str">
        <f ca="1">IF(L663,"",VLOOKUP(J663,'Survival Rates'!$A$4:$E$123,K663+4)*N663)</f>
        <v/>
      </c>
    </row>
    <row r="664" spans="1:15" x14ac:dyDescent="0.3">
      <c r="A664">
        <f t="shared" si="65"/>
        <v>662</v>
      </c>
      <c r="B664" s="4" t="str">
        <f ca="1">_xlfn.XLOOKUP(OFFSET('Survey Data'!$B$2,A664,0),Key!A$2:A$5,Key!B$2:B$5,"")</f>
        <v/>
      </c>
      <c r="C664" s="4" t="str">
        <f ca="1">_xlfn.XLOOKUP(OFFSET('Survey Data'!$C$2,A664,0),Key!$D$2:$D$4,Key!$E$2:$E$4,"")</f>
        <v/>
      </c>
      <c r="D664" s="4" t="str">
        <f ca="1">_xlfn.XLOOKUP(OFFSET('Survey Data'!$D$2,A664,0),Key!$D$2:$D$4,Key!$E$2:$E$4,"")</f>
        <v/>
      </c>
      <c r="E664" s="4" t="str">
        <f ca="1">_xlfn.XLOOKUP(OFFSET('Survey Data'!$E$2,A664,0),Key!$D$2:$D$4,Key!$E$2:$E$4,"")</f>
        <v/>
      </c>
      <c r="F664" s="4">
        <f ca="1">OFFSET('Survey Data'!$F$2,A664,0)</f>
        <v>0</v>
      </c>
      <c r="G664" s="4" t="str">
        <f ca="1">_xlfn.XLOOKUP(OFFSET('Survey Data'!$G$2,A664,0),Key!$G$2:$G$3,Key!$H$2:$H$3,"")</f>
        <v/>
      </c>
      <c r="I664">
        <f t="shared" ca="1" si="60"/>
        <v>0</v>
      </c>
      <c r="J664">
        <f t="shared" ca="1" si="61"/>
        <v>0</v>
      </c>
      <c r="K664">
        <f t="shared" ca="1" si="63"/>
        <v>1</v>
      </c>
      <c r="L664" t="b">
        <f t="shared" ca="1" si="64"/>
        <v>1</v>
      </c>
      <c r="M664" t="str">
        <f t="shared" ca="1" si="62"/>
        <v/>
      </c>
      <c r="N664" t="str">
        <f ca="1">IF(L664,"",VLOOKUP(I664,'P NH|Score'!$A$2:$G$8,2,FALSE))</f>
        <v/>
      </c>
      <c r="O664" t="str">
        <f ca="1">IF(L664,"",VLOOKUP(J664,'Survival Rates'!$A$4:$E$123,K664+4)*N664)</f>
        <v/>
      </c>
    </row>
    <row r="665" spans="1:15" x14ac:dyDescent="0.3">
      <c r="A665">
        <f t="shared" si="65"/>
        <v>663</v>
      </c>
      <c r="B665" s="4" t="str">
        <f ca="1">_xlfn.XLOOKUP(OFFSET('Survey Data'!$B$2,A665,0),Key!A$2:A$5,Key!B$2:B$5,"")</f>
        <v/>
      </c>
      <c r="C665" s="4" t="str">
        <f ca="1">_xlfn.XLOOKUP(OFFSET('Survey Data'!$C$2,A665,0),Key!$D$2:$D$4,Key!$E$2:$E$4,"")</f>
        <v/>
      </c>
      <c r="D665" s="4" t="str">
        <f ca="1">_xlfn.XLOOKUP(OFFSET('Survey Data'!$D$2,A665,0),Key!$D$2:$D$4,Key!$E$2:$E$4,"")</f>
        <v/>
      </c>
      <c r="E665" s="4" t="str">
        <f ca="1">_xlfn.XLOOKUP(OFFSET('Survey Data'!$E$2,A665,0),Key!$D$2:$D$4,Key!$E$2:$E$4,"")</f>
        <v/>
      </c>
      <c r="F665" s="4">
        <f ca="1">OFFSET('Survey Data'!$F$2,A665,0)</f>
        <v>0</v>
      </c>
      <c r="G665" s="4" t="str">
        <f ca="1">_xlfn.XLOOKUP(OFFSET('Survey Data'!$G$2,A665,0),Key!$G$2:$G$3,Key!$H$2:$H$3,"")</f>
        <v/>
      </c>
      <c r="I665">
        <f t="shared" ca="1" si="60"/>
        <v>0</v>
      </c>
      <c r="J665">
        <f t="shared" ca="1" si="61"/>
        <v>0</v>
      </c>
      <c r="K665">
        <f t="shared" ca="1" si="63"/>
        <v>1</v>
      </c>
      <c r="L665" t="b">
        <f t="shared" ca="1" si="64"/>
        <v>1</v>
      </c>
      <c r="M665" t="str">
        <f t="shared" ca="1" si="62"/>
        <v/>
      </c>
      <c r="N665" t="str">
        <f ca="1">IF(L665,"",VLOOKUP(I665,'P NH|Score'!$A$2:$G$8,2,FALSE))</f>
        <v/>
      </c>
      <c r="O665" t="str">
        <f ca="1">IF(L665,"",VLOOKUP(J665,'Survival Rates'!$A$4:$E$123,K665+4)*N665)</f>
        <v/>
      </c>
    </row>
    <row r="666" spans="1:15" x14ac:dyDescent="0.3">
      <c r="A666">
        <f t="shared" si="65"/>
        <v>664</v>
      </c>
      <c r="B666" s="4" t="str">
        <f ca="1">_xlfn.XLOOKUP(OFFSET('Survey Data'!$B$2,A666,0),Key!A$2:A$5,Key!B$2:B$5,"")</f>
        <v/>
      </c>
      <c r="C666" s="4" t="str">
        <f ca="1">_xlfn.XLOOKUP(OFFSET('Survey Data'!$C$2,A666,0),Key!$D$2:$D$4,Key!$E$2:$E$4,"")</f>
        <v/>
      </c>
      <c r="D666" s="4" t="str">
        <f ca="1">_xlfn.XLOOKUP(OFFSET('Survey Data'!$D$2,A666,0),Key!$D$2:$D$4,Key!$E$2:$E$4,"")</f>
        <v/>
      </c>
      <c r="E666" s="4" t="str">
        <f ca="1">_xlfn.XLOOKUP(OFFSET('Survey Data'!$E$2,A666,0),Key!$D$2:$D$4,Key!$E$2:$E$4,"")</f>
        <v/>
      </c>
      <c r="F666" s="4">
        <f ca="1">OFFSET('Survey Data'!$F$2,A666,0)</f>
        <v>0</v>
      </c>
      <c r="G666" s="4" t="str">
        <f ca="1">_xlfn.XLOOKUP(OFFSET('Survey Data'!$G$2,A666,0),Key!$G$2:$G$3,Key!$H$2:$H$3,"")</f>
        <v/>
      </c>
      <c r="I666">
        <f t="shared" ca="1" si="60"/>
        <v>0</v>
      </c>
      <c r="J666">
        <f t="shared" ca="1" si="61"/>
        <v>0</v>
      </c>
      <c r="K666">
        <f t="shared" ca="1" si="63"/>
        <v>1</v>
      </c>
      <c r="L666" t="b">
        <f t="shared" ca="1" si="64"/>
        <v>1</v>
      </c>
      <c r="M666" t="str">
        <f t="shared" ca="1" si="62"/>
        <v/>
      </c>
      <c r="N666" t="str">
        <f ca="1">IF(L666,"",VLOOKUP(I666,'P NH|Score'!$A$2:$G$8,2,FALSE))</f>
        <v/>
      </c>
      <c r="O666" t="str">
        <f ca="1">IF(L666,"",VLOOKUP(J666,'Survival Rates'!$A$4:$E$123,K666+4)*N666)</f>
        <v/>
      </c>
    </row>
    <row r="667" spans="1:15" x14ac:dyDescent="0.3">
      <c r="A667">
        <f t="shared" si="65"/>
        <v>665</v>
      </c>
      <c r="B667" s="4" t="str">
        <f ca="1">_xlfn.XLOOKUP(OFFSET('Survey Data'!$B$2,A667,0),Key!A$2:A$5,Key!B$2:B$5,"")</f>
        <v/>
      </c>
      <c r="C667" s="4" t="str">
        <f ca="1">_xlfn.XLOOKUP(OFFSET('Survey Data'!$C$2,A667,0),Key!$D$2:$D$4,Key!$E$2:$E$4,"")</f>
        <v/>
      </c>
      <c r="D667" s="4" t="str">
        <f ca="1">_xlfn.XLOOKUP(OFFSET('Survey Data'!$D$2,A667,0),Key!$D$2:$D$4,Key!$E$2:$E$4,"")</f>
        <v/>
      </c>
      <c r="E667" s="4" t="str">
        <f ca="1">_xlfn.XLOOKUP(OFFSET('Survey Data'!$E$2,A667,0),Key!$D$2:$D$4,Key!$E$2:$E$4,"")</f>
        <v/>
      </c>
      <c r="F667" s="4">
        <f ca="1">OFFSET('Survey Data'!$F$2,A667,0)</f>
        <v>0</v>
      </c>
      <c r="G667" s="4" t="str">
        <f ca="1">_xlfn.XLOOKUP(OFFSET('Survey Data'!$G$2,A667,0),Key!$G$2:$G$3,Key!$H$2:$H$3,"")</f>
        <v/>
      </c>
      <c r="I667">
        <f t="shared" ca="1" si="60"/>
        <v>0</v>
      </c>
      <c r="J667">
        <f t="shared" ca="1" si="61"/>
        <v>0</v>
      </c>
      <c r="K667">
        <f t="shared" ca="1" si="63"/>
        <v>1</v>
      </c>
      <c r="L667" t="b">
        <f t="shared" ca="1" si="64"/>
        <v>1</v>
      </c>
      <c r="M667" t="str">
        <f t="shared" ca="1" si="62"/>
        <v/>
      </c>
      <c r="N667" t="str">
        <f ca="1">IF(L667,"",VLOOKUP(I667,'P NH|Score'!$A$2:$G$8,2,FALSE))</f>
        <v/>
      </c>
      <c r="O667" t="str">
        <f ca="1">IF(L667,"",VLOOKUP(J667,'Survival Rates'!$A$4:$E$123,K667+4)*N667)</f>
        <v/>
      </c>
    </row>
    <row r="668" spans="1:15" x14ac:dyDescent="0.3">
      <c r="A668">
        <f t="shared" si="65"/>
        <v>666</v>
      </c>
      <c r="B668" s="4" t="str">
        <f ca="1">_xlfn.XLOOKUP(OFFSET('Survey Data'!$B$2,A668,0),Key!A$2:A$5,Key!B$2:B$5,"")</f>
        <v/>
      </c>
      <c r="C668" s="4" t="str">
        <f ca="1">_xlfn.XLOOKUP(OFFSET('Survey Data'!$C$2,A668,0),Key!$D$2:$D$4,Key!$E$2:$E$4,"")</f>
        <v/>
      </c>
      <c r="D668" s="4" t="str">
        <f ca="1">_xlfn.XLOOKUP(OFFSET('Survey Data'!$D$2,A668,0),Key!$D$2:$D$4,Key!$E$2:$E$4,"")</f>
        <v/>
      </c>
      <c r="E668" s="4" t="str">
        <f ca="1">_xlfn.XLOOKUP(OFFSET('Survey Data'!$E$2,A668,0),Key!$D$2:$D$4,Key!$E$2:$E$4,"")</f>
        <v/>
      </c>
      <c r="F668" s="4">
        <f ca="1">OFFSET('Survey Data'!$F$2,A668,0)</f>
        <v>0</v>
      </c>
      <c r="G668" s="4" t="str">
        <f ca="1">_xlfn.XLOOKUP(OFFSET('Survey Data'!$G$2,A668,0),Key!$G$2:$G$3,Key!$H$2:$H$3,"")</f>
        <v/>
      </c>
      <c r="I668">
        <f t="shared" ca="1" si="60"/>
        <v>0</v>
      </c>
      <c r="J668">
        <f t="shared" ca="1" si="61"/>
        <v>0</v>
      </c>
      <c r="K668">
        <f t="shared" ca="1" si="63"/>
        <v>1</v>
      </c>
      <c r="L668" t="b">
        <f t="shared" ca="1" si="64"/>
        <v>1</v>
      </c>
      <c r="M668" t="str">
        <f t="shared" ca="1" si="62"/>
        <v/>
      </c>
      <c r="N668" t="str">
        <f ca="1">IF(L668,"",VLOOKUP(I668,'P NH|Score'!$A$2:$G$8,2,FALSE))</f>
        <v/>
      </c>
      <c r="O668" t="str">
        <f ca="1">IF(L668,"",VLOOKUP(J668,'Survival Rates'!$A$4:$E$123,K668+4)*N668)</f>
        <v/>
      </c>
    </row>
    <row r="669" spans="1:15" x14ac:dyDescent="0.3">
      <c r="A669">
        <f t="shared" si="65"/>
        <v>667</v>
      </c>
      <c r="B669" s="4" t="str">
        <f ca="1">_xlfn.XLOOKUP(OFFSET('Survey Data'!$B$2,A669,0),Key!A$2:A$5,Key!B$2:B$5,"")</f>
        <v/>
      </c>
      <c r="C669" s="4" t="str">
        <f ca="1">_xlfn.XLOOKUP(OFFSET('Survey Data'!$C$2,A669,0),Key!$D$2:$D$4,Key!$E$2:$E$4,"")</f>
        <v/>
      </c>
      <c r="D669" s="4" t="str">
        <f ca="1">_xlfn.XLOOKUP(OFFSET('Survey Data'!$D$2,A669,0),Key!$D$2:$D$4,Key!$E$2:$E$4,"")</f>
        <v/>
      </c>
      <c r="E669" s="4" t="str">
        <f ca="1">_xlfn.XLOOKUP(OFFSET('Survey Data'!$E$2,A669,0),Key!$D$2:$D$4,Key!$E$2:$E$4,"")</f>
        <v/>
      </c>
      <c r="F669" s="4">
        <f ca="1">OFFSET('Survey Data'!$F$2,A669,0)</f>
        <v>0</v>
      </c>
      <c r="G669" s="4" t="str">
        <f ca="1">_xlfn.XLOOKUP(OFFSET('Survey Data'!$G$2,A669,0),Key!$G$2:$G$3,Key!$H$2:$H$3,"")</f>
        <v/>
      </c>
      <c r="I669">
        <f t="shared" ca="1" si="60"/>
        <v>0</v>
      </c>
      <c r="J669">
        <f t="shared" ca="1" si="61"/>
        <v>0</v>
      </c>
      <c r="K669">
        <f t="shared" ca="1" si="63"/>
        <v>1</v>
      </c>
      <c r="L669" t="b">
        <f t="shared" ca="1" si="64"/>
        <v>1</v>
      </c>
      <c r="M669" t="str">
        <f t="shared" ca="1" si="62"/>
        <v/>
      </c>
      <c r="N669" t="str">
        <f ca="1">IF(L669,"",VLOOKUP(I669,'P NH|Score'!$A$2:$G$8,2,FALSE))</f>
        <v/>
      </c>
      <c r="O669" t="str">
        <f ca="1">IF(L669,"",VLOOKUP(J669,'Survival Rates'!$A$4:$E$123,K669+4)*N669)</f>
        <v/>
      </c>
    </row>
    <row r="670" spans="1:15" x14ac:dyDescent="0.3">
      <c r="A670">
        <f t="shared" si="65"/>
        <v>668</v>
      </c>
      <c r="B670" s="4" t="str">
        <f ca="1">_xlfn.XLOOKUP(OFFSET('Survey Data'!$B$2,A670,0),Key!A$2:A$5,Key!B$2:B$5,"")</f>
        <v/>
      </c>
      <c r="C670" s="4" t="str">
        <f ca="1">_xlfn.XLOOKUP(OFFSET('Survey Data'!$C$2,A670,0),Key!$D$2:$D$4,Key!$E$2:$E$4,"")</f>
        <v/>
      </c>
      <c r="D670" s="4" t="str">
        <f ca="1">_xlfn.XLOOKUP(OFFSET('Survey Data'!$D$2,A670,0),Key!$D$2:$D$4,Key!$E$2:$E$4,"")</f>
        <v/>
      </c>
      <c r="E670" s="4" t="str">
        <f ca="1">_xlfn.XLOOKUP(OFFSET('Survey Data'!$E$2,A670,0),Key!$D$2:$D$4,Key!$E$2:$E$4,"")</f>
        <v/>
      </c>
      <c r="F670" s="4">
        <f ca="1">OFFSET('Survey Data'!$F$2,A670,0)</f>
        <v>0</v>
      </c>
      <c r="G670" s="4" t="str">
        <f ca="1">_xlfn.XLOOKUP(OFFSET('Survey Data'!$G$2,A670,0),Key!$G$2:$G$3,Key!$H$2:$H$3,"")</f>
        <v/>
      </c>
      <c r="I670">
        <f t="shared" ca="1" si="60"/>
        <v>0</v>
      </c>
      <c r="J670">
        <f t="shared" ca="1" si="61"/>
        <v>0</v>
      </c>
      <c r="K670">
        <f t="shared" ca="1" si="63"/>
        <v>1</v>
      </c>
      <c r="L670" t="b">
        <f t="shared" ca="1" si="64"/>
        <v>1</v>
      </c>
      <c r="M670" t="str">
        <f t="shared" ca="1" si="62"/>
        <v/>
      </c>
      <c r="N670" t="str">
        <f ca="1">IF(L670,"",VLOOKUP(I670,'P NH|Score'!$A$2:$G$8,2,FALSE))</f>
        <v/>
      </c>
      <c r="O670" t="str">
        <f ca="1">IF(L670,"",VLOOKUP(J670,'Survival Rates'!$A$4:$E$123,K670+4)*N670)</f>
        <v/>
      </c>
    </row>
    <row r="671" spans="1:15" x14ac:dyDescent="0.3">
      <c r="A671">
        <f t="shared" si="65"/>
        <v>669</v>
      </c>
      <c r="B671" s="4" t="str">
        <f ca="1">_xlfn.XLOOKUP(OFFSET('Survey Data'!$B$2,A671,0),Key!A$2:A$5,Key!B$2:B$5,"")</f>
        <v/>
      </c>
      <c r="C671" s="4" t="str">
        <f ca="1">_xlfn.XLOOKUP(OFFSET('Survey Data'!$C$2,A671,0),Key!$D$2:$D$4,Key!$E$2:$E$4,"")</f>
        <v/>
      </c>
      <c r="D671" s="4" t="str">
        <f ca="1">_xlfn.XLOOKUP(OFFSET('Survey Data'!$D$2,A671,0),Key!$D$2:$D$4,Key!$E$2:$E$4,"")</f>
        <v/>
      </c>
      <c r="E671" s="4" t="str">
        <f ca="1">_xlfn.XLOOKUP(OFFSET('Survey Data'!$E$2,A671,0),Key!$D$2:$D$4,Key!$E$2:$E$4,"")</f>
        <v/>
      </c>
      <c r="F671" s="4">
        <f ca="1">OFFSET('Survey Data'!$F$2,A671,0)</f>
        <v>0</v>
      </c>
      <c r="G671" s="4" t="str">
        <f ca="1">_xlfn.XLOOKUP(OFFSET('Survey Data'!$G$2,A671,0),Key!$G$2:$G$3,Key!$H$2:$H$3,"")</f>
        <v/>
      </c>
      <c r="I671">
        <f t="shared" ca="1" si="60"/>
        <v>0</v>
      </c>
      <c r="J671">
        <f t="shared" ca="1" si="61"/>
        <v>0</v>
      </c>
      <c r="K671">
        <f t="shared" ca="1" si="63"/>
        <v>1</v>
      </c>
      <c r="L671" t="b">
        <f t="shared" ca="1" si="64"/>
        <v>1</v>
      </c>
      <c r="M671" t="str">
        <f t="shared" ca="1" si="62"/>
        <v/>
      </c>
      <c r="N671" t="str">
        <f ca="1">IF(L671,"",VLOOKUP(I671,'P NH|Score'!$A$2:$G$8,2,FALSE))</f>
        <v/>
      </c>
      <c r="O671" t="str">
        <f ca="1">IF(L671,"",VLOOKUP(J671,'Survival Rates'!$A$4:$E$123,K671+4)*N671)</f>
        <v/>
      </c>
    </row>
    <row r="672" spans="1:15" x14ac:dyDescent="0.3">
      <c r="A672">
        <f t="shared" si="65"/>
        <v>670</v>
      </c>
      <c r="B672" s="4" t="str">
        <f ca="1">_xlfn.XLOOKUP(OFFSET('Survey Data'!$B$2,A672,0),Key!A$2:A$5,Key!B$2:B$5,"")</f>
        <v/>
      </c>
      <c r="C672" s="4" t="str">
        <f ca="1">_xlfn.XLOOKUP(OFFSET('Survey Data'!$C$2,A672,0),Key!$D$2:$D$4,Key!$E$2:$E$4,"")</f>
        <v/>
      </c>
      <c r="D672" s="4" t="str">
        <f ca="1">_xlfn.XLOOKUP(OFFSET('Survey Data'!$D$2,A672,0),Key!$D$2:$D$4,Key!$E$2:$E$4,"")</f>
        <v/>
      </c>
      <c r="E672" s="4" t="str">
        <f ca="1">_xlfn.XLOOKUP(OFFSET('Survey Data'!$E$2,A672,0),Key!$D$2:$D$4,Key!$E$2:$E$4,"")</f>
        <v/>
      </c>
      <c r="F672" s="4">
        <f ca="1">OFFSET('Survey Data'!$F$2,A672,0)</f>
        <v>0</v>
      </c>
      <c r="G672" s="4" t="str">
        <f ca="1">_xlfn.XLOOKUP(OFFSET('Survey Data'!$G$2,A672,0),Key!$G$2:$G$3,Key!$H$2:$H$3,"")</f>
        <v/>
      </c>
      <c r="I672">
        <f t="shared" ca="1" si="60"/>
        <v>0</v>
      </c>
      <c r="J672">
        <f t="shared" ca="1" si="61"/>
        <v>0</v>
      </c>
      <c r="K672">
        <f t="shared" ca="1" si="63"/>
        <v>1</v>
      </c>
      <c r="L672" t="b">
        <f t="shared" ca="1" si="64"/>
        <v>1</v>
      </c>
      <c r="M672" t="str">
        <f t="shared" ca="1" si="62"/>
        <v/>
      </c>
      <c r="N672" t="str">
        <f ca="1">IF(L672,"",VLOOKUP(I672,'P NH|Score'!$A$2:$G$8,2,FALSE))</f>
        <v/>
      </c>
      <c r="O672" t="str">
        <f ca="1">IF(L672,"",VLOOKUP(J672,'Survival Rates'!$A$4:$E$123,K672+4)*N672)</f>
        <v/>
      </c>
    </row>
    <row r="673" spans="1:15" x14ac:dyDescent="0.3">
      <c r="A673">
        <f t="shared" si="65"/>
        <v>671</v>
      </c>
      <c r="B673" s="4" t="str">
        <f ca="1">_xlfn.XLOOKUP(OFFSET('Survey Data'!$B$2,A673,0),Key!A$2:A$5,Key!B$2:B$5,"")</f>
        <v/>
      </c>
      <c r="C673" s="4" t="str">
        <f ca="1">_xlfn.XLOOKUP(OFFSET('Survey Data'!$C$2,A673,0),Key!$D$2:$D$4,Key!$E$2:$E$4,"")</f>
        <v/>
      </c>
      <c r="D673" s="4" t="str">
        <f ca="1">_xlfn.XLOOKUP(OFFSET('Survey Data'!$D$2,A673,0),Key!$D$2:$D$4,Key!$E$2:$E$4,"")</f>
        <v/>
      </c>
      <c r="E673" s="4" t="str">
        <f ca="1">_xlfn.XLOOKUP(OFFSET('Survey Data'!$E$2,A673,0),Key!$D$2:$D$4,Key!$E$2:$E$4,"")</f>
        <v/>
      </c>
      <c r="F673" s="4">
        <f ca="1">OFFSET('Survey Data'!$F$2,A673,0)</f>
        <v>0</v>
      </c>
      <c r="G673" s="4" t="str">
        <f ca="1">_xlfn.XLOOKUP(OFFSET('Survey Data'!$G$2,A673,0),Key!$G$2:$G$3,Key!$H$2:$H$3,"")</f>
        <v/>
      </c>
      <c r="I673">
        <f t="shared" ca="1" si="60"/>
        <v>0</v>
      </c>
      <c r="J673">
        <f t="shared" ca="1" si="61"/>
        <v>0</v>
      </c>
      <c r="K673">
        <f t="shared" ca="1" si="63"/>
        <v>1</v>
      </c>
      <c r="L673" t="b">
        <f t="shared" ca="1" si="64"/>
        <v>1</v>
      </c>
      <c r="M673" t="str">
        <f t="shared" ca="1" si="62"/>
        <v/>
      </c>
      <c r="N673" t="str">
        <f ca="1">IF(L673,"",VLOOKUP(I673,'P NH|Score'!$A$2:$G$8,2,FALSE))</f>
        <v/>
      </c>
      <c r="O673" t="str">
        <f ca="1">IF(L673,"",VLOOKUP(J673,'Survival Rates'!$A$4:$E$123,K673+4)*N673)</f>
        <v/>
      </c>
    </row>
    <row r="674" spans="1:15" x14ac:dyDescent="0.3">
      <c r="A674">
        <f t="shared" si="65"/>
        <v>672</v>
      </c>
      <c r="B674" s="4" t="str">
        <f ca="1">_xlfn.XLOOKUP(OFFSET('Survey Data'!$B$2,A674,0),Key!A$2:A$5,Key!B$2:B$5,"")</f>
        <v/>
      </c>
      <c r="C674" s="4" t="str">
        <f ca="1">_xlfn.XLOOKUP(OFFSET('Survey Data'!$C$2,A674,0),Key!$D$2:$D$4,Key!$E$2:$E$4,"")</f>
        <v/>
      </c>
      <c r="D674" s="4" t="str">
        <f ca="1">_xlfn.XLOOKUP(OFFSET('Survey Data'!$D$2,A674,0),Key!$D$2:$D$4,Key!$E$2:$E$4,"")</f>
        <v/>
      </c>
      <c r="E674" s="4" t="str">
        <f ca="1">_xlfn.XLOOKUP(OFFSET('Survey Data'!$E$2,A674,0),Key!$D$2:$D$4,Key!$E$2:$E$4,"")</f>
        <v/>
      </c>
      <c r="F674" s="4">
        <f ca="1">OFFSET('Survey Data'!$F$2,A674,0)</f>
        <v>0</v>
      </c>
      <c r="G674" s="4" t="str">
        <f ca="1">_xlfn.XLOOKUP(OFFSET('Survey Data'!$G$2,A674,0),Key!$G$2:$G$3,Key!$H$2:$H$3,"")</f>
        <v/>
      </c>
      <c r="I674">
        <f t="shared" ca="1" si="60"/>
        <v>0</v>
      </c>
      <c r="J674">
        <f t="shared" ca="1" si="61"/>
        <v>0</v>
      </c>
      <c r="K674">
        <f t="shared" ca="1" si="63"/>
        <v>1</v>
      </c>
      <c r="L674" t="b">
        <f t="shared" ca="1" si="64"/>
        <v>1</v>
      </c>
      <c r="M674" t="str">
        <f t="shared" ca="1" si="62"/>
        <v/>
      </c>
      <c r="N674" t="str">
        <f ca="1">IF(L674,"",VLOOKUP(I674,'P NH|Score'!$A$2:$G$8,2,FALSE))</f>
        <v/>
      </c>
      <c r="O674" t="str">
        <f ca="1">IF(L674,"",VLOOKUP(J674,'Survival Rates'!$A$4:$E$123,K674+4)*N674)</f>
        <v/>
      </c>
    </row>
    <row r="675" spans="1:15" x14ac:dyDescent="0.3">
      <c r="A675">
        <f t="shared" si="65"/>
        <v>673</v>
      </c>
      <c r="B675" s="4" t="str">
        <f ca="1">_xlfn.XLOOKUP(OFFSET('Survey Data'!$B$2,A675,0),Key!A$2:A$5,Key!B$2:B$5,"")</f>
        <v/>
      </c>
      <c r="C675" s="4" t="str">
        <f ca="1">_xlfn.XLOOKUP(OFFSET('Survey Data'!$C$2,A675,0),Key!$D$2:$D$4,Key!$E$2:$E$4,"")</f>
        <v/>
      </c>
      <c r="D675" s="4" t="str">
        <f ca="1">_xlfn.XLOOKUP(OFFSET('Survey Data'!$D$2,A675,0),Key!$D$2:$D$4,Key!$E$2:$E$4,"")</f>
        <v/>
      </c>
      <c r="E675" s="4" t="str">
        <f ca="1">_xlfn.XLOOKUP(OFFSET('Survey Data'!$E$2,A675,0),Key!$D$2:$D$4,Key!$E$2:$E$4,"")</f>
        <v/>
      </c>
      <c r="F675" s="4">
        <f ca="1">OFFSET('Survey Data'!$F$2,A675,0)</f>
        <v>0</v>
      </c>
      <c r="G675" s="4" t="str">
        <f ca="1">_xlfn.XLOOKUP(OFFSET('Survey Data'!$G$2,A675,0),Key!$G$2:$G$3,Key!$H$2:$H$3,"")</f>
        <v/>
      </c>
      <c r="I675">
        <f t="shared" ca="1" si="60"/>
        <v>0</v>
      </c>
      <c r="J675">
        <f t="shared" ca="1" si="61"/>
        <v>0</v>
      </c>
      <c r="K675">
        <f t="shared" ca="1" si="63"/>
        <v>1</v>
      </c>
      <c r="L675" t="b">
        <f t="shared" ca="1" si="64"/>
        <v>1</v>
      </c>
      <c r="M675" t="str">
        <f t="shared" ca="1" si="62"/>
        <v/>
      </c>
      <c r="N675" t="str">
        <f ca="1">IF(L675,"",VLOOKUP(I675,'P NH|Score'!$A$2:$G$8,2,FALSE))</f>
        <v/>
      </c>
      <c r="O675" t="str">
        <f ca="1">IF(L675,"",VLOOKUP(J675,'Survival Rates'!$A$4:$E$123,K675+4)*N675)</f>
        <v/>
      </c>
    </row>
    <row r="676" spans="1:15" x14ac:dyDescent="0.3">
      <c r="A676">
        <f t="shared" si="65"/>
        <v>674</v>
      </c>
      <c r="B676" s="4" t="str">
        <f ca="1">_xlfn.XLOOKUP(OFFSET('Survey Data'!$B$2,A676,0),Key!A$2:A$5,Key!B$2:B$5,"")</f>
        <v/>
      </c>
      <c r="C676" s="4" t="str">
        <f ca="1">_xlfn.XLOOKUP(OFFSET('Survey Data'!$C$2,A676,0),Key!$D$2:$D$4,Key!$E$2:$E$4,"")</f>
        <v/>
      </c>
      <c r="D676" s="4" t="str">
        <f ca="1">_xlfn.XLOOKUP(OFFSET('Survey Data'!$D$2,A676,0),Key!$D$2:$D$4,Key!$E$2:$E$4,"")</f>
        <v/>
      </c>
      <c r="E676" s="4" t="str">
        <f ca="1">_xlfn.XLOOKUP(OFFSET('Survey Data'!$E$2,A676,0),Key!$D$2:$D$4,Key!$E$2:$E$4,"")</f>
        <v/>
      </c>
      <c r="F676" s="4">
        <f ca="1">OFFSET('Survey Data'!$F$2,A676,0)</f>
        <v>0</v>
      </c>
      <c r="G676" s="4" t="str">
        <f ca="1">_xlfn.XLOOKUP(OFFSET('Survey Data'!$G$2,A676,0),Key!$G$2:$G$3,Key!$H$2:$H$3,"")</f>
        <v/>
      </c>
      <c r="I676">
        <f t="shared" ca="1" si="60"/>
        <v>0</v>
      </c>
      <c r="J676">
        <f t="shared" ca="1" si="61"/>
        <v>0</v>
      </c>
      <c r="K676">
        <f t="shared" ca="1" si="63"/>
        <v>1</v>
      </c>
      <c r="L676" t="b">
        <f t="shared" ca="1" si="64"/>
        <v>1</v>
      </c>
      <c r="M676" t="str">
        <f t="shared" ca="1" si="62"/>
        <v/>
      </c>
      <c r="N676" t="str">
        <f ca="1">IF(L676,"",VLOOKUP(I676,'P NH|Score'!$A$2:$G$8,2,FALSE))</f>
        <v/>
      </c>
      <c r="O676" t="str">
        <f ca="1">IF(L676,"",VLOOKUP(J676,'Survival Rates'!$A$4:$E$123,K676+4)*N676)</f>
        <v/>
      </c>
    </row>
    <row r="677" spans="1:15" x14ac:dyDescent="0.3">
      <c r="A677">
        <f t="shared" si="65"/>
        <v>675</v>
      </c>
      <c r="B677" s="4" t="str">
        <f ca="1">_xlfn.XLOOKUP(OFFSET('Survey Data'!$B$2,A677,0),Key!A$2:A$5,Key!B$2:B$5,"")</f>
        <v/>
      </c>
      <c r="C677" s="4" t="str">
        <f ca="1">_xlfn.XLOOKUP(OFFSET('Survey Data'!$C$2,A677,0),Key!$D$2:$D$4,Key!$E$2:$E$4,"")</f>
        <v/>
      </c>
      <c r="D677" s="4" t="str">
        <f ca="1">_xlfn.XLOOKUP(OFFSET('Survey Data'!$D$2,A677,0),Key!$D$2:$D$4,Key!$E$2:$E$4,"")</f>
        <v/>
      </c>
      <c r="E677" s="4" t="str">
        <f ca="1">_xlfn.XLOOKUP(OFFSET('Survey Data'!$E$2,A677,0),Key!$D$2:$D$4,Key!$E$2:$E$4,"")</f>
        <v/>
      </c>
      <c r="F677" s="4">
        <f ca="1">OFFSET('Survey Data'!$F$2,A677,0)</f>
        <v>0</v>
      </c>
      <c r="G677" s="4" t="str">
        <f ca="1">_xlfn.XLOOKUP(OFFSET('Survey Data'!$G$2,A677,0),Key!$G$2:$G$3,Key!$H$2:$H$3,"")</f>
        <v/>
      </c>
      <c r="I677">
        <f t="shared" ca="1" si="60"/>
        <v>0</v>
      </c>
      <c r="J677">
        <f t="shared" ca="1" si="61"/>
        <v>0</v>
      </c>
      <c r="K677">
        <f t="shared" ca="1" si="63"/>
        <v>1</v>
      </c>
      <c r="L677" t="b">
        <f t="shared" ca="1" si="64"/>
        <v>1</v>
      </c>
      <c r="M677" t="str">
        <f t="shared" ca="1" si="62"/>
        <v/>
      </c>
      <c r="N677" t="str">
        <f ca="1">IF(L677,"",VLOOKUP(I677,'P NH|Score'!$A$2:$G$8,2,FALSE))</f>
        <v/>
      </c>
      <c r="O677" t="str">
        <f ca="1">IF(L677,"",VLOOKUP(J677,'Survival Rates'!$A$4:$E$123,K677+4)*N677)</f>
        <v/>
      </c>
    </row>
    <row r="678" spans="1:15" x14ac:dyDescent="0.3">
      <c r="A678">
        <f t="shared" si="65"/>
        <v>676</v>
      </c>
      <c r="B678" s="4" t="str">
        <f ca="1">_xlfn.XLOOKUP(OFFSET('Survey Data'!$B$2,A678,0),Key!A$2:A$5,Key!B$2:B$5,"")</f>
        <v/>
      </c>
      <c r="C678" s="4" t="str">
        <f ca="1">_xlfn.XLOOKUP(OFFSET('Survey Data'!$C$2,A678,0),Key!$D$2:$D$4,Key!$E$2:$E$4,"")</f>
        <v/>
      </c>
      <c r="D678" s="4" t="str">
        <f ca="1">_xlfn.XLOOKUP(OFFSET('Survey Data'!$D$2,A678,0),Key!$D$2:$D$4,Key!$E$2:$E$4,"")</f>
        <v/>
      </c>
      <c r="E678" s="4" t="str">
        <f ca="1">_xlfn.XLOOKUP(OFFSET('Survey Data'!$E$2,A678,0),Key!$D$2:$D$4,Key!$E$2:$E$4,"")</f>
        <v/>
      </c>
      <c r="F678" s="4">
        <f ca="1">OFFSET('Survey Data'!$F$2,A678,0)</f>
        <v>0</v>
      </c>
      <c r="G678" s="4" t="str">
        <f ca="1">_xlfn.XLOOKUP(OFFSET('Survey Data'!$G$2,A678,0),Key!$G$2:$G$3,Key!$H$2:$H$3,"")</f>
        <v/>
      </c>
      <c r="I678">
        <f t="shared" ca="1" si="60"/>
        <v>0</v>
      </c>
      <c r="J678">
        <f t="shared" ca="1" si="61"/>
        <v>0</v>
      </c>
      <c r="K678">
        <f t="shared" ca="1" si="63"/>
        <v>1</v>
      </c>
      <c r="L678" t="b">
        <f t="shared" ca="1" si="64"/>
        <v>1</v>
      </c>
      <c r="M678" t="str">
        <f t="shared" ca="1" si="62"/>
        <v/>
      </c>
      <c r="N678" t="str">
        <f ca="1">IF(L678,"",VLOOKUP(I678,'P NH|Score'!$A$2:$G$8,2,FALSE))</f>
        <v/>
      </c>
      <c r="O678" t="str">
        <f ca="1">IF(L678,"",VLOOKUP(J678,'Survival Rates'!$A$4:$E$123,K678+4)*N678)</f>
        <v/>
      </c>
    </row>
    <row r="679" spans="1:15" x14ac:dyDescent="0.3">
      <c r="A679">
        <f t="shared" si="65"/>
        <v>677</v>
      </c>
      <c r="B679" s="4" t="str">
        <f ca="1">_xlfn.XLOOKUP(OFFSET('Survey Data'!$B$2,A679,0),Key!A$2:A$5,Key!B$2:B$5,"")</f>
        <v/>
      </c>
      <c r="C679" s="4" t="str">
        <f ca="1">_xlfn.XLOOKUP(OFFSET('Survey Data'!$C$2,A679,0),Key!$D$2:$D$4,Key!$E$2:$E$4,"")</f>
        <v/>
      </c>
      <c r="D679" s="4" t="str">
        <f ca="1">_xlfn.XLOOKUP(OFFSET('Survey Data'!$D$2,A679,0),Key!$D$2:$D$4,Key!$E$2:$E$4,"")</f>
        <v/>
      </c>
      <c r="E679" s="4" t="str">
        <f ca="1">_xlfn.XLOOKUP(OFFSET('Survey Data'!$E$2,A679,0),Key!$D$2:$D$4,Key!$E$2:$E$4,"")</f>
        <v/>
      </c>
      <c r="F679" s="4">
        <f ca="1">OFFSET('Survey Data'!$F$2,A679,0)</f>
        <v>0</v>
      </c>
      <c r="G679" s="4" t="str">
        <f ca="1">_xlfn.XLOOKUP(OFFSET('Survey Data'!$G$2,A679,0),Key!$G$2:$G$3,Key!$H$2:$H$3,"")</f>
        <v/>
      </c>
      <c r="I679">
        <f t="shared" ca="1" si="60"/>
        <v>0</v>
      </c>
      <c r="J679">
        <f t="shared" ca="1" si="61"/>
        <v>0</v>
      </c>
      <c r="K679">
        <f t="shared" ca="1" si="63"/>
        <v>1</v>
      </c>
      <c r="L679" t="b">
        <f t="shared" ca="1" si="64"/>
        <v>1</v>
      </c>
      <c r="M679" t="str">
        <f t="shared" ca="1" si="62"/>
        <v/>
      </c>
      <c r="N679" t="str">
        <f ca="1">IF(L679,"",VLOOKUP(I679,'P NH|Score'!$A$2:$G$8,2,FALSE))</f>
        <v/>
      </c>
      <c r="O679" t="str">
        <f ca="1">IF(L679,"",VLOOKUP(J679,'Survival Rates'!$A$4:$E$123,K679+4)*N679)</f>
        <v/>
      </c>
    </row>
    <row r="680" spans="1:15" x14ac:dyDescent="0.3">
      <c r="A680">
        <f t="shared" si="65"/>
        <v>678</v>
      </c>
      <c r="B680" s="4" t="str">
        <f ca="1">_xlfn.XLOOKUP(OFFSET('Survey Data'!$B$2,A680,0),Key!A$2:A$5,Key!B$2:B$5,"")</f>
        <v/>
      </c>
      <c r="C680" s="4" t="str">
        <f ca="1">_xlfn.XLOOKUP(OFFSET('Survey Data'!$C$2,A680,0),Key!$D$2:$D$4,Key!$E$2:$E$4,"")</f>
        <v/>
      </c>
      <c r="D680" s="4" t="str">
        <f ca="1">_xlfn.XLOOKUP(OFFSET('Survey Data'!$D$2,A680,0),Key!$D$2:$D$4,Key!$E$2:$E$4,"")</f>
        <v/>
      </c>
      <c r="E680" s="4" t="str">
        <f ca="1">_xlfn.XLOOKUP(OFFSET('Survey Data'!$E$2,A680,0),Key!$D$2:$D$4,Key!$E$2:$E$4,"")</f>
        <v/>
      </c>
      <c r="F680" s="4">
        <f ca="1">OFFSET('Survey Data'!$F$2,A680,0)</f>
        <v>0</v>
      </c>
      <c r="G680" s="4" t="str">
        <f ca="1">_xlfn.XLOOKUP(OFFSET('Survey Data'!$G$2,A680,0),Key!$G$2:$G$3,Key!$H$2:$H$3,"")</f>
        <v/>
      </c>
      <c r="I680">
        <f t="shared" ca="1" si="60"/>
        <v>0</v>
      </c>
      <c r="J680">
        <f t="shared" ca="1" si="61"/>
        <v>0</v>
      </c>
      <c r="K680">
        <f t="shared" ca="1" si="63"/>
        <v>1</v>
      </c>
      <c r="L680" t="b">
        <f t="shared" ca="1" si="64"/>
        <v>1</v>
      </c>
      <c r="M680" t="str">
        <f t="shared" ca="1" si="62"/>
        <v/>
      </c>
      <c r="N680" t="str">
        <f ca="1">IF(L680,"",VLOOKUP(I680,'P NH|Score'!$A$2:$G$8,2,FALSE))</f>
        <v/>
      </c>
      <c r="O680" t="str">
        <f ca="1">IF(L680,"",VLOOKUP(J680,'Survival Rates'!$A$4:$E$123,K680+4)*N680)</f>
        <v/>
      </c>
    </row>
    <row r="681" spans="1:15" x14ac:dyDescent="0.3">
      <c r="A681">
        <f t="shared" si="65"/>
        <v>679</v>
      </c>
      <c r="B681" s="4" t="str">
        <f ca="1">_xlfn.XLOOKUP(OFFSET('Survey Data'!$B$2,A681,0),Key!A$2:A$5,Key!B$2:B$5,"")</f>
        <v/>
      </c>
      <c r="C681" s="4" t="str">
        <f ca="1">_xlfn.XLOOKUP(OFFSET('Survey Data'!$C$2,A681,0),Key!$D$2:$D$4,Key!$E$2:$E$4,"")</f>
        <v/>
      </c>
      <c r="D681" s="4" t="str">
        <f ca="1">_xlfn.XLOOKUP(OFFSET('Survey Data'!$D$2,A681,0),Key!$D$2:$D$4,Key!$E$2:$E$4,"")</f>
        <v/>
      </c>
      <c r="E681" s="4" t="str">
        <f ca="1">_xlfn.XLOOKUP(OFFSET('Survey Data'!$E$2,A681,0),Key!$D$2:$D$4,Key!$E$2:$E$4,"")</f>
        <v/>
      </c>
      <c r="F681" s="4">
        <f ca="1">OFFSET('Survey Data'!$F$2,A681,0)</f>
        <v>0</v>
      </c>
      <c r="G681" s="4" t="str">
        <f ca="1">_xlfn.XLOOKUP(OFFSET('Survey Data'!$G$2,A681,0),Key!$G$2:$G$3,Key!$H$2:$H$3,"")</f>
        <v/>
      </c>
      <c r="I681">
        <f t="shared" ca="1" si="60"/>
        <v>0</v>
      </c>
      <c r="J681">
        <f t="shared" ca="1" si="61"/>
        <v>0</v>
      </c>
      <c r="K681">
        <f t="shared" ca="1" si="63"/>
        <v>1</v>
      </c>
      <c r="L681" t="b">
        <f t="shared" ca="1" si="64"/>
        <v>1</v>
      </c>
      <c r="M681" t="str">
        <f t="shared" ca="1" si="62"/>
        <v/>
      </c>
      <c r="N681" t="str">
        <f ca="1">IF(L681,"",VLOOKUP(I681,'P NH|Score'!$A$2:$G$8,2,FALSE))</f>
        <v/>
      </c>
      <c r="O681" t="str">
        <f ca="1">IF(L681,"",VLOOKUP(J681,'Survival Rates'!$A$4:$E$123,K681+4)*N681)</f>
        <v/>
      </c>
    </row>
    <row r="682" spans="1:15" x14ac:dyDescent="0.3">
      <c r="A682">
        <f t="shared" si="65"/>
        <v>680</v>
      </c>
      <c r="B682" s="4" t="str">
        <f ca="1">_xlfn.XLOOKUP(OFFSET('Survey Data'!$B$2,A682,0),Key!A$2:A$5,Key!B$2:B$5,"")</f>
        <v/>
      </c>
      <c r="C682" s="4" t="str">
        <f ca="1">_xlfn.XLOOKUP(OFFSET('Survey Data'!$C$2,A682,0),Key!$D$2:$D$4,Key!$E$2:$E$4,"")</f>
        <v/>
      </c>
      <c r="D682" s="4" t="str">
        <f ca="1">_xlfn.XLOOKUP(OFFSET('Survey Data'!$D$2,A682,0),Key!$D$2:$D$4,Key!$E$2:$E$4,"")</f>
        <v/>
      </c>
      <c r="E682" s="4" t="str">
        <f ca="1">_xlfn.XLOOKUP(OFFSET('Survey Data'!$E$2,A682,0),Key!$D$2:$D$4,Key!$E$2:$E$4,"")</f>
        <v/>
      </c>
      <c r="F682" s="4">
        <f ca="1">OFFSET('Survey Data'!$F$2,A682,0)</f>
        <v>0</v>
      </c>
      <c r="G682" s="4" t="str">
        <f ca="1">_xlfn.XLOOKUP(OFFSET('Survey Data'!$G$2,A682,0),Key!$G$2:$G$3,Key!$H$2:$H$3,"")</f>
        <v/>
      </c>
      <c r="I682">
        <f t="shared" ca="1" si="60"/>
        <v>0</v>
      </c>
      <c r="J682">
        <f t="shared" ca="1" si="61"/>
        <v>0</v>
      </c>
      <c r="K682">
        <f t="shared" ca="1" si="63"/>
        <v>1</v>
      </c>
      <c r="L682" t="b">
        <f t="shared" ca="1" si="64"/>
        <v>1</v>
      </c>
      <c r="M682" t="str">
        <f t="shared" ca="1" si="62"/>
        <v/>
      </c>
      <c r="N682" t="str">
        <f ca="1">IF(L682,"",VLOOKUP(I682,'P NH|Score'!$A$2:$G$8,2,FALSE))</f>
        <v/>
      </c>
      <c r="O682" t="str">
        <f ca="1">IF(L682,"",VLOOKUP(J682,'Survival Rates'!$A$4:$E$123,K682+4)*N682)</f>
        <v/>
      </c>
    </row>
    <row r="683" spans="1:15" x14ac:dyDescent="0.3">
      <c r="A683">
        <f t="shared" si="65"/>
        <v>681</v>
      </c>
      <c r="B683" s="4" t="str">
        <f ca="1">_xlfn.XLOOKUP(OFFSET('Survey Data'!$B$2,A683,0),Key!A$2:A$5,Key!B$2:B$5,"")</f>
        <v/>
      </c>
      <c r="C683" s="4" t="str">
        <f ca="1">_xlfn.XLOOKUP(OFFSET('Survey Data'!$C$2,A683,0),Key!$D$2:$D$4,Key!$E$2:$E$4,"")</f>
        <v/>
      </c>
      <c r="D683" s="4" t="str">
        <f ca="1">_xlfn.XLOOKUP(OFFSET('Survey Data'!$D$2,A683,0),Key!$D$2:$D$4,Key!$E$2:$E$4,"")</f>
        <v/>
      </c>
      <c r="E683" s="4" t="str">
        <f ca="1">_xlfn.XLOOKUP(OFFSET('Survey Data'!$E$2,A683,0),Key!$D$2:$D$4,Key!$E$2:$E$4,"")</f>
        <v/>
      </c>
      <c r="F683" s="4">
        <f ca="1">OFFSET('Survey Data'!$F$2,A683,0)</f>
        <v>0</v>
      </c>
      <c r="G683" s="4" t="str">
        <f ca="1">_xlfn.XLOOKUP(OFFSET('Survey Data'!$G$2,A683,0),Key!$G$2:$G$3,Key!$H$2:$H$3,"")</f>
        <v/>
      </c>
      <c r="I683">
        <f t="shared" ca="1" si="60"/>
        <v>0</v>
      </c>
      <c r="J683">
        <f t="shared" ca="1" si="61"/>
        <v>0</v>
      </c>
      <c r="K683">
        <f t="shared" ca="1" si="63"/>
        <v>1</v>
      </c>
      <c r="L683" t="b">
        <f t="shared" ca="1" si="64"/>
        <v>1</v>
      </c>
      <c r="M683" t="str">
        <f t="shared" ca="1" si="62"/>
        <v/>
      </c>
      <c r="N683" t="str">
        <f ca="1">IF(L683,"",VLOOKUP(I683,'P NH|Score'!$A$2:$G$8,2,FALSE))</f>
        <v/>
      </c>
      <c r="O683" t="str">
        <f ca="1">IF(L683,"",VLOOKUP(J683,'Survival Rates'!$A$4:$E$123,K683+4)*N683)</f>
        <v/>
      </c>
    </row>
    <row r="684" spans="1:15" x14ac:dyDescent="0.3">
      <c r="A684">
        <f t="shared" si="65"/>
        <v>682</v>
      </c>
      <c r="B684" s="4" t="str">
        <f ca="1">_xlfn.XLOOKUP(OFFSET('Survey Data'!$B$2,A684,0),Key!A$2:A$5,Key!B$2:B$5,"")</f>
        <v/>
      </c>
      <c r="C684" s="4" t="str">
        <f ca="1">_xlfn.XLOOKUP(OFFSET('Survey Data'!$C$2,A684,0),Key!$D$2:$D$4,Key!$E$2:$E$4,"")</f>
        <v/>
      </c>
      <c r="D684" s="4" t="str">
        <f ca="1">_xlfn.XLOOKUP(OFFSET('Survey Data'!$D$2,A684,0),Key!$D$2:$D$4,Key!$E$2:$E$4,"")</f>
        <v/>
      </c>
      <c r="E684" s="4" t="str">
        <f ca="1">_xlfn.XLOOKUP(OFFSET('Survey Data'!$E$2,A684,0),Key!$D$2:$D$4,Key!$E$2:$E$4,"")</f>
        <v/>
      </c>
      <c r="F684" s="4">
        <f ca="1">OFFSET('Survey Data'!$F$2,A684,0)</f>
        <v>0</v>
      </c>
      <c r="G684" s="4" t="str">
        <f ca="1">_xlfn.XLOOKUP(OFFSET('Survey Data'!$G$2,A684,0),Key!$G$2:$G$3,Key!$H$2:$H$3,"")</f>
        <v/>
      </c>
      <c r="I684">
        <f t="shared" ca="1" si="60"/>
        <v>0</v>
      </c>
      <c r="J684">
        <f t="shared" ca="1" si="61"/>
        <v>0</v>
      </c>
      <c r="K684">
        <f t="shared" ca="1" si="63"/>
        <v>1</v>
      </c>
      <c r="L684" t="b">
        <f t="shared" ca="1" si="64"/>
        <v>1</v>
      </c>
      <c r="M684" t="str">
        <f t="shared" ca="1" si="62"/>
        <v/>
      </c>
      <c r="N684" t="str">
        <f ca="1">IF(L684,"",VLOOKUP(I684,'P NH|Score'!$A$2:$G$8,2,FALSE))</f>
        <v/>
      </c>
      <c r="O684" t="str">
        <f ca="1">IF(L684,"",VLOOKUP(J684,'Survival Rates'!$A$4:$E$123,K684+4)*N684)</f>
        <v/>
      </c>
    </row>
    <row r="685" spans="1:15" x14ac:dyDescent="0.3">
      <c r="A685">
        <f t="shared" si="65"/>
        <v>683</v>
      </c>
      <c r="B685" s="4" t="str">
        <f ca="1">_xlfn.XLOOKUP(OFFSET('Survey Data'!$B$2,A685,0),Key!A$2:A$5,Key!B$2:B$5,"")</f>
        <v/>
      </c>
      <c r="C685" s="4" t="str">
        <f ca="1">_xlfn.XLOOKUP(OFFSET('Survey Data'!$C$2,A685,0),Key!$D$2:$D$4,Key!$E$2:$E$4,"")</f>
        <v/>
      </c>
      <c r="D685" s="4" t="str">
        <f ca="1">_xlfn.XLOOKUP(OFFSET('Survey Data'!$D$2,A685,0),Key!$D$2:$D$4,Key!$E$2:$E$4,"")</f>
        <v/>
      </c>
      <c r="E685" s="4" t="str">
        <f ca="1">_xlfn.XLOOKUP(OFFSET('Survey Data'!$E$2,A685,0),Key!$D$2:$D$4,Key!$E$2:$E$4,"")</f>
        <v/>
      </c>
      <c r="F685" s="4">
        <f ca="1">OFFSET('Survey Data'!$F$2,A685,0)</f>
        <v>0</v>
      </c>
      <c r="G685" s="4" t="str">
        <f ca="1">_xlfn.XLOOKUP(OFFSET('Survey Data'!$G$2,A685,0),Key!$G$2:$G$3,Key!$H$2:$H$3,"")</f>
        <v/>
      </c>
      <c r="I685">
        <f t="shared" ca="1" si="60"/>
        <v>0</v>
      </c>
      <c r="J685">
        <f t="shared" ca="1" si="61"/>
        <v>0</v>
      </c>
      <c r="K685">
        <f t="shared" ca="1" si="63"/>
        <v>1</v>
      </c>
      <c r="L685" t="b">
        <f t="shared" ca="1" si="64"/>
        <v>1</v>
      </c>
      <c r="M685" t="str">
        <f t="shared" ca="1" si="62"/>
        <v/>
      </c>
      <c r="N685" t="str">
        <f ca="1">IF(L685,"",VLOOKUP(I685,'P NH|Score'!$A$2:$G$8,2,FALSE))</f>
        <v/>
      </c>
      <c r="O685" t="str">
        <f ca="1">IF(L685,"",VLOOKUP(J685,'Survival Rates'!$A$4:$E$123,K685+4)*N685)</f>
        <v/>
      </c>
    </row>
    <row r="686" spans="1:15" x14ac:dyDescent="0.3">
      <c r="A686">
        <f t="shared" si="65"/>
        <v>684</v>
      </c>
      <c r="B686" s="4" t="str">
        <f ca="1">_xlfn.XLOOKUP(OFFSET('Survey Data'!$B$2,A686,0),Key!A$2:A$5,Key!B$2:B$5,"")</f>
        <v/>
      </c>
      <c r="C686" s="4" t="str">
        <f ca="1">_xlfn.XLOOKUP(OFFSET('Survey Data'!$C$2,A686,0),Key!$D$2:$D$4,Key!$E$2:$E$4,"")</f>
        <v/>
      </c>
      <c r="D686" s="4" t="str">
        <f ca="1">_xlfn.XLOOKUP(OFFSET('Survey Data'!$D$2,A686,0),Key!$D$2:$D$4,Key!$E$2:$E$4,"")</f>
        <v/>
      </c>
      <c r="E686" s="4" t="str">
        <f ca="1">_xlfn.XLOOKUP(OFFSET('Survey Data'!$E$2,A686,0),Key!$D$2:$D$4,Key!$E$2:$E$4,"")</f>
        <v/>
      </c>
      <c r="F686" s="4">
        <f ca="1">OFFSET('Survey Data'!$F$2,A686,0)</f>
        <v>0</v>
      </c>
      <c r="G686" s="4" t="str">
        <f ca="1">_xlfn.XLOOKUP(OFFSET('Survey Data'!$G$2,A686,0),Key!$G$2:$G$3,Key!$H$2:$H$3,"")</f>
        <v/>
      </c>
      <c r="I686">
        <f t="shared" ca="1" si="60"/>
        <v>0</v>
      </c>
      <c r="J686">
        <f t="shared" ca="1" si="61"/>
        <v>0</v>
      </c>
      <c r="K686">
        <f t="shared" ca="1" si="63"/>
        <v>1</v>
      </c>
      <c r="L686" t="b">
        <f t="shared" ca="1" si="64"/>
        <v>1</v>
      </c>
      <c r="M686" t="str">
        <f t="shared" ca="1" si="62"/>
        <v/>
      </c>
      <c r="N686" t="str">
        <f ca="1">IF(L686,"",VLOOKUP(I686,'P NH|Score'!$A$2:$G$8,2,FALSE))</f>
        <v/>
      </c>
      <c r="O686" t="str">
        <f ca="1">IF(L686,"",VLOOKUP(J686,'Survival Rates'!$A$4:$E$123,K686+4)*N686)</f>
        <v/>
      </c>
    </row>
    <row r="687" spans="1:15" x14ac:dyDescent="0.3">
      <c r="A687">
        <f t="shared" si="65"/>
        <v>685</v>
      </c>
      <c r="B687" s="4" t="str">
        <f ca="1">_xlfn.XLOOKUP(OFFSET('Survey Data'!$B$2,A687,0),Key!A$2:A$5,Key!B$2:B$5,"")</f>
        <v/>
      </c>
      <c r="C687" s="4" t="str">
        <f ca="1">_xlfn.XLOOKUP(OFFSET('Survey Data'!$C$2,A687,0),Key!$D$2:$D$4,Key!$E$2:$E$4,"")</f>
        <v/>
      </c>
      <c r="D687" s="4" t="str">
        <f ca="1">_xlfn.XLOOKUP(OFFSET('Survey Data'!$D$2,A687,0),Key!$D$2:$D$4,Key!$E$2:$E$4,"")</f>
        <v/>
      </c>
      <c r="E687" s="4" t="str">
        <f ca="1">_xlfn.XLOOKUP(OFFSET('Survey Data'!$E$2,A687,0),Key!$D$2:$D$4,Key!$E$2:$E$4,"")</f>
        <v/>
      </c>
      <c r="F687" s="4">
        <f ca="1">OFFSET('Survey Data'!$F$2,A687,0)</f>
        <v>0</v>
      </c>
      <c r="G687" s="4" t="str">
        <f ca="1">_xlfn.XLOOKUP(OFFSET('Survey Data'!$G$2,A687,0),Key!$G$2:$G$3,Key!$H$2:$H$3,"")</f>
        <v/>
      </c>
      <c r="I687">
        <f t="shared" ca="1" si="60"/>
        <v>0</v>
      </c>
      <c r="J687">
        <f t="shared" ca="1" si="61"/>
        <v>0</v>
      </c>
      <c r="K687">
        <f t="shared" ca="1" si="63"/>
        <v>1</v>
      </c>
      <c r="L687" t="b">
        <f t="shared" ca="1" si="64"/>
        <v>1</v>
      </c>
      <c r="M687" t="str">
        <f t="shared" ca="1" si="62"/>
        <v/>
      </c>
      <c r="N687" t="str">
        <f ca="1">IF(L687,"",VLOOKUP(I687,'P NH|Score'!$A$2:$G$8,2,FALSE))</f>
        <v/>
      </c>
      <c r="O687" t="str">
        <f ca="1">IF(L687,"",VLOOKUP(J687,'Survival Rates'!$A$4:$E$123,K687+4)*N687)</f>
        <v/>
      </c>
    </row>
    <row r="688" spans="1:15" x14ac:dyDescent="0.3">
      <c r="A688">
        <f t="shared" si="65"/>
        <v>686</v>
      </c>
      <c r="B688" s="4" t="str">
        <f ca="1">_xlfn.XLOOKUP(OFFSET('Survey Data'!$B$2,A688,0),Key!A$2:A$5,Key!B$2:B$5,"")</f>
        <v/>
      </c>
      <c r="C688" s="4" t="str">
        <f ca="1">_xlfn.XLOOKUP(OFFSET('Survey Data'!$C$2,A688,0),Key!$D$2:$D$4,Key!$E$2:$E$4,"")</f>
        <v/>
      </c>
      <c r="D688" s="4" t="str">
        <f ca="1">_xlfn.XLOOKUP(OFFSET('Survey Data'!$D$2,A688,0),Key!$D$2:$D$4,Key!$E$2:$E$4,"")</f>
        <v/>
      </c>
      <c r="E688" s="4" t="str">
        <f ca="1">_xlfn.XLOOKUP(OFFSET('Survey Data'!$E$2,A688,0),Key!$D$2:$D$4,Key!$E$2:$E$4,"")</f>
        <v/>
      </c>
      <c r="F688" s="4">
        <f ca="1">OFFSET('Survey Data'!$F$2,A688,0)</f>
        <v>0</v>
      </c>
      <c r="G688" s="4" t="str">
        <f ca="1">_xlfn.XLOOKUP(OFFSET('Survey Data'!$G$2,A688,0),Key!$G$2:$G$3,Key!$H$2:$H$3,"")</f>
        <v/>
      </c>
      <c r="I688">
        <f t="shared" ca="1" si="60"/>
        <v>0</v>
      </c>
      <c r="J688">
        <f t="shared" ca="1" si="61"/>
        <v>0</v>
      </c>
      <c r="K688">
        <f t="shared" ca="1" si="63"/>
        <v>1</v>
      </c>
      <c r="L688" t="b">
        <f t="shared" ca="1" si="64"/>
        <v>1</v>
      </c>
      <c r="M688" t="str">
        <f t="shared" ca="1" si="62"/>
        <v/>
      </c>
      <c r="N688" t="str">
        <f ca="1">IF(L688,"",VLOOKUP(I688,'P NH|Score'!$A$2:$G$8,2,FALSE))</f>
        <v/>
      </c>
      <c r="O688" t="str">
        <f ca="1">IF(L688,"",VLOOKUP(J688,'Survival Rates'!$A$4:$E$123,K688+4)*N688)</f>
        <v/>
      </c>
    </row>
    <row r="689" spans="1:15" x14ac:dyDescent="0.3">
      <c r="A689">
        <f t="shared" si="65"/>
        <v>687</v>
      </c>
      <c r="B689" s="4" t="str">
        <f ca="1">_xlfn.XLOOKUP(OFFSET('Survey Data'!$B$2,A689,0),Key!A$2:A$5,Key!B$2:B$5,"")</f>
        <v/>
      </c>
      <c r="C689" s="4" t="str">
        <f ca="1">_xlfn.XLOOKUP(OFFSET('Survey Data'!$C$2,A689,0),Key!$D$2:$D$4,Key!$E$2:$E$4,"")</f>
        <v/>
      </c>
      <c r="D689" s="4" t="str">
        <f ca="1">_xlfn.XLOOKUP(OFFSET('Survey Data'!$D$2,A689,0),Key!$D$2:$D$4,Key!$E$2:$E$4,"")</f>
        <v/>
      </c>
      <c r="E689" s="4" t="str">
        <f ca="1">_xlfn.XLOOKUP(OFFSET('Survey Data'!$E$2,A689,0),Key!$D$2:$D$4,Key!$E$2:$E$4,"")</f>
        <v/>
      </c>
      <c r="F689" s="4">
        <f ca="1">OFFSET('Survey Data'!$F$2,A689,0)</f>
        <v>0</v>
      </c>
      <c r="G689" s="4" t="str">
        <f ca="1">_xlfn.XLOOKUP(OFFSET('Survey Data'!$G$2,A689,0),Key!$G$2:$G$3,Key!$H$2:$H$3,"")</f>
        <v/>
      </c>
      <c r="I689">
        <f t="shared" ca="1" si="60"/>
        <v>0</v>
      </c>
      <c r="J689">
        <f t="shared" ca="1" si="61"/>
        <v>0</v>
      </c>
      <c r="K689">
        <f t="shared" ca="1" si="63"/>
        <v>1</v>
      </c>
      <c r="L689" t="b">
        <f t="shared" ca="1" si="64"/>
        <v>1</v>
      </c>
      <c r="M689" t="str">
        <f t="shared" ca="1" si="62"/>
        <v/>
      </c>
      <c r="N689" t="str">
        <f ca="1">IF(L689,"",VLOOKUP(I689,'P NH|Score'!$A$2:$G$8,2,FALSE))</f>
        <v/>
      </c>
      <c r="O689" t="str">
        <f ca="1">IF(L689,"",VLOOKUP(J689,'Survival Rates'!$A$4:$E$123,K689+4)*N689)</f>
        <v/>
      </c>
    </row>
    <row r="690" spans="1:15" x14ac:dyDescent="0.3">
      <c r="A690">
        <f t="shared" si="65"/>
        <v>688</v>
      </c>
      <c r="B690" s="4" t="str">
        <f ca="1">_xlfn.XLOOKUP(OFFSET('Survey Data'!$B$2,A690,0),Key!A$2:A$5,Key!B$2:B$5,"")</f>
        <v/>
      </c>
      <c r="C690" s="4" t="str">
        <f ca="1">_xlfn.XLOOKUP(OFFSET('Survey Data'!$C$2,A690,0),Key!$D$2:$D$4,Key!$E$2:$E$4,"")</f>
        <v/>
      </c>
      <c r="D690" s="4" t="str">
        <f ca="1">_xlfn.XLOOKUP(OFFSET('Survey Data'!$D$2,A690,0),Key!$D$2:$D$4,Key!$E$2:$E$4,"")</f>
        <v/>
      </c>
      <c r="E690" s="4" t="str">
        <f ca="1">_xlfn.XLOOKUP(OFFSET('Survey Data'!$E$2,A690,0),Key!$D$2:$D$4,Key!$E$2:$E$4,"")</f>
        <v/>
      </c>
      <c r="F690" s="4">
        <f ca="1">OFFSET('Survey Data'!$F$2,A690,0)</f>
        <v>0</v>
      </c>
      <c r="G690" s="4" t="str">
        <f ca="1">_xlfn.XLOOKUP(OFFSET('Survey Data'!$G$2,A690,0),Key!$G$2:$G$3,Key!$H$2:$H$3,"")</f>
        <v/>
      </c>
      <c r="I690">
        <f t="shared" ca="1" si="60"/>
        <v>0</v>
      </c>
      <c r="J690">
        <f t="shared" ca="1" si="61"/>
        <v>0</v>
      </c>
      <c r="K690">
        <f t="shared" ca="1" si="63"/>
        <v>1</v>
      </c>
      <c r="L690" t="b">
        <f t="shared" ca="1" si="64"/>
        <v>1</v>
      </c>
      <c r="M690" t="str">
        <f t="shared" ca="1" si="62"/>
        <v/>
      </c>
      <c r="N690" t="str">
        <f ca="1">IF(L690,"",VLOOKUP(I690,'P NH|Score'!$A$2:$G$8,2,FALSE))</f>
        <v/>
      </c>
      <c r="O690" t="str">
        <f ca="1">IF(L690,"",VLOOKUP(J690,'Survival Rates'!$A$4:$E$123,K690+4)*N690)</f>
        <v/>
      </c>
    </row>
    <row r="691" spans="1:15" x14ac:dyDescent="0.3">
      <c r="A691">
        <f t="shared" si="65"/>
        <v>689</v>
      </c>
      <c r="B691" s="4" t="str">
        <f ca="1">_xlfn.XLOOKUP(OFFSET('Survey Data'!$B$2,A691,0),Key!A$2:A$5,Key!B$2:B$5,"")</f>
        <v/>
      </c>
      <c r="C691" s="4" t="str">
        <f ca="1">_xlfn.XLOOKUP(OFFSET('Survey Data'!$C$2,A691,0),Key!$D$2:$D$4,Key!$E$2:$E$4,"")</f>
        <v/>
      </c>
      <c r="D691" s="4" t="str">
        <f ca="1">_xlfn.XLOOKUP(OFFSET('Survey Data'!$D$2,A691,0),Key!$D$2:$D$4,Key!$E$2:$E$4,"")</f>
        <v/>
      </c>
      <c r="E691" s="4" t="str">
        <f ca="1">_xlfn.XLOOKUP(OFFSET('Survey Data'!$E$2,A691,0),Key!$D$2:$D$4,Key!$E$2:$E$4,"")</f>
        <v/>
      </c>
      <c r="F691" s="4">
        <f ca="1">OFFSET('Survey Data'!$F$2,A691,0)</f>
        <v>0</v>
      </c>
      <c r="G691" s="4" t="str">
        <f ca="1">_xlfn.XLOOKUP(OFFSET('Survey Data'!$G$2,A691,0),Key!$G$2:$G$3,Key!$H$2:$H$3,"")</f>
        <v/>
      </c>
      <c r="I691">
        <f t="shared" ca="1" si="60"/>
        <v>0</v>
      </c>
      <c r="J691">
        <f t="shared" ca="1" si="61"/>
        <v>0</v>
      </c>
      <c r="K691">
        <f t="shared" ca="1" si="63"/>
        <v>1</v>
      </c>
      <c r="L691" t="b">
        <f t="shared" ca="1" si="64"/>
        <v>1</v>
      </c>
      <c r="M691" t="str">
        <f t="shared" ca="1" si="62"/>
        <v/>
      </c>
      <c r="N691" t="str">
        <f ca="1">IF(L691,"",VLOOKUP(I691,'P NH|Score'!$A$2:$G$8,2,FALSE))</f>
        <v/>
      </c>
      <c r="O691" t="str">
        <f ca="1">IF(L691,"",VLOOKUP(J691,'Survival Rates'!$A$4:$E$123,K691+4)*N691)</f>
        <v/>
      </c>
    </row>
    <row r="692" spans="1:15" x14ac:dyDescent="0.3">
      <c r="A692">
        <f t="shared" si="65"/>
        <v>690</v>
      </c>
      <c r="B692" s="4" t="str">
        <f ca="1">_xlfn.XLOOKUP(OFFSET('Survey Data'!$B$2,A692,0),Key!A$2:A$5,Key!B$2:B$5,"")</f>
        <v/>
      </c>
      <c r="C692" s="4" t="str">
        <f ca="1">_xlfn.XLOOKUP(OFFSET('Survey Data'!$C$2,A692,0),Key!$D$2:$D$4,Key!$E$2:$E$4,"")</f>
        <v/>
      </c>
      <c r="D692" s="4" t="str">
        <f ca="1">_xlfn.XLOOKUP(OFFSET('Survey Data'!$D$2,A692,0),Key!$D$2:$D$4,Key!$E$2:$E$4,"")</f>
        <v/>
      </c>
      <c r="E692" s="4" t="str">
        <f ca="1">_xlfn.XLOOKUP(OFFSET('Survey Data'!$E$2,A692,0),Key!$D$2:$D$4,Key!$E$2:$E$4,"")</f>
        <v/>
      </c>
      <c r="F692" s="4">
        <f ca="1">OFFSET('Survey Data'!$F$2,A692,0)</f>
        <v>0</v>
      </c>
      <c r="G692" s="4" t="str">
        <f ca="1">_xlfn.XLOOKUP(OFFSET('Survey Data'!$G$2,A692,0),Key!$G$2:$G$3,Key!$H$2:$H$3,"")</f>
        <v/>
      </c>
      <c r="I692">
        <f t="shared" ca="1" si="60"/>
        <v>0</v>
      </c>
      <c r="J692">
        <f t="shared" ca="1" si="61"/>
        <v>0</v>
      </c>
      <c r="K692">
        <f t="shared" ca="1" si="63"/>
        <v>1</v>
      </c>
      <c r="L692" t="b">
        <f t="shared" ca="1" si="64"/>
        <v>1</v>
      </c>
      <c r="M692" t="str">
        <f t="shared" ca="1" si="62"/>
        <v/>
      </c>
      <c r="N692" t="str">
        <f ca="1">IF(L692,"",VLOOKUP(I692,'P NH|Score'!$A$2:$G$8,2,FALSE))</f>
        <v/>
      </c>
      <c r="O692" t="str">
        <f ca="1">IF(L692,"",VLOOKUP(J692,'Survival Rates'!$A$4:$E$123,K692+4)*N692)</f>
        <v/>
      </c>
    </row>
    <row r="693" spans="1:15" x14ac:dyDescent="0.3">
      <c r="A693">
        <f t="shared" si="65"/>
        <v>691</v>
      </c>
      <c r="B693" s="4" t="str">
        <f ca="1">_xlfn.XLOOKUP(OFFSET('Survey Data'!$B$2,A693,0),Key!A$2:A$5,Key!B$2:B$5,"")</f>
        <v/>
      </c>
      <c r="C693" s="4" t="str">
        <f ca="1">_xlfn.XLOOKUP(OFFSET('Survey Data'!$C$2,A693,0),Key!$D$2:$D$4,Key!$E$2:$E$4,"")</f>
        <v/>
      </c>
      <c r="D693" s="4" t="str">
        <f ca="1">_xlfn.XLOOKUP(OFFSET('Survey Data'!$D$2,A693,0),Key!$D$2:$D$4,Key!$E$2:$E$4,"")</f>
        <v/>
      </c>
      <c r="E693" s="4" t="str">
        <f ca="1">_xlfn.XLOOKUP(OFFSET('Survey Data'!$E$2,A693,0),Key!$D$2:$D$4,Key!$E$2:$E$4,"")</f>
        <v/>
      </c>
      <c r="F693" s="4">
        <f ca="1">OFFSET('Survey Data'!$F$2,A693,0)</f>
        <v>0</v>
      </c>
      <c r="G693" s="4" t="str">
        <f ca="1">_xlfn.XLOOKUP(OFFSET('Survey Data'!$G$2,A693,0),Key!$G$2:$G$3,Key!$H$2:$H$3,"")</f>
        <v/>
      </c>
      <c r="I693">
        <f t="shared" ca="1" si="60"/>
        <v>0</v>
      </c>
      <c r="J693">
        <f t="shared" ca="1" si="61"/>
        <v>0</v>
      </c>
      <c r="K693">
        <f t="shared" ca="1" si="63"/>
        <v>1</v>
      </c>
      <c r="L693" t="b">
        <f t="shared" ca="1" si="64"/>
        <v>1</v>
      </c>
      <c r="M693" t="str">
        <f t="shared" ca="1" si="62"/>
        <v/>
      </c>
      <c r="N693" t="str">
        <f ca="1">IF(L693,"",VLOOKUP(I693,'P NH|Score'!$A$2:$G$8,2,FALSE))</f>
        <v/>
      </c>
      <c r="O693" t="str">
        <f ca="1">IF(L693,"",VLOOKUP(J693,'Survival Rates'!$A$4:$E$123,K693+4)*N693)</f>
        <v/>
      </c>
    </row>
    <row r="694" spans="1:15" x14ac:dyDescent="0.3">
      <c r="A694">
        <f t="shared" si="65"/>
        <v>692</v>
      </c>
      <c r="B694" s="4" t="str">
        <f ca="1">_xlfn.XLOOKUP(OFFSET('Survey Data'!$B$2,A694,0),Key!A$2:A$5,Key!B$2:B$5,"")</f>
        <v/>
      </c>
      <c r="C694" s="4" t="str">
        <f ca="1">_xlfn.XLOOKUP(OFFSET('Survey Data'!$C$2,A694,0),Key!$D$2:$D$4,Key!$E$2:$E$4,"")</f>
        <v/>
      </c>
      <c r="D694" s="4" t="str">
        <f ca="1">_xlfn.XLOOKUP(OFFSET('Survey Data'!$D$2,A694,0),Key!$D$2:$D$4,Key!$E$2:$E$4,"")</f>
        <v/>
      </c>
      <c r="E694" s="4" t="str">
        <f ca="1">_xlfn.XLOOKUP(OFFSET('Survey Data'!$E$2,A694,0),Key!$D$2:$D$4,Key!$E$2:$E$4,"")</f>
        <v/>
      </c>
      <c r="F694" s="4">
        <f ca="1">OFFSET('Survey Data'!$F$2,A694,0)</f>
        <v>0</v>
      </c>
      <c r="G694" s="4" t="str">
        <f ca="1">_xlfn.XLOOKUP(OFFSET('Survey Data'!$G$2,A694,0),Key!$G$2:$G$3,Key!$H$2:$H$3,"")</f>
        <v/>
      </c>
      <c r="I694">
        <f t="shared" ca="1" si="60"/>
        <v>0</v>
      </c>
      <c r="J694">
        <f t="shared" ca="1" si="61"/>
        <v>0</v>
      </c>
      <c r="K694">
        <f t="shared" ca="1" si="63"/>
        <v>1</v>
      </c>
      <c r="L694" t="b">
        <f t="shared" ca="1" si="64"/>
        <v>1</v>
      </c>
      <c r="M694" t="str">
        <f t="shared" ca="1" si="62"/>
        <v/>
      </c>
      <c r="N694" t="str">
        <f ca="1">IF(L694,"",VLOOKUP(I694,'P NH|Score'!$A$2:$G$8,2,FALSE))</f>
        <v/>
      </c>
      <c r="O694" t="str">
        <f ca="1">IF(L694,"",VLOOKUP(J694,'Survival Rates'!$A$4:$E$123,K694+4)*N694)</f>
        <v/>
      </c>
    </row>
    <row r="695" spans="1:15" x14ac:dyDescent="0.3">
      <c r="A695">
        <f t="shared" si="65"/>
        <v>693</v>
      </c>
      <c r="B695" s="4" t="str">
        <f ca="1">_xlfn.XLOOKUP(OFFSET('Survey Data'!$B$2,A695,0),Key!A$2:A$5,Key!B$2:B$5,"")</f>
        <v/>
      </c>
      <c r="C695" s="4" t="str">
        <f ca="1">_xlfn.XLOOKUP(OFFSET('Survey Data'!$C$2,A695,0),Key!$D$2:$D$4,Key!$E$2:$E$4,"")</f>
        <v/>
      </c>
      <c r="D695" s="4" t="str">
        <f ca="1">_xlfn.XLOOKUP(OFFSET('Survey Data'!$D$2,A695,0),Key!$D$2:$D$4,Key!$E$2:$E$4,"")</f>
        <v/>
      </c>
      <c r="E695" s="4" t="str">
        <f ca="1">_xlfn.XLOOKUP(OFFSET('Survey Data'!$E$2,A695,0),Key!$D$2:$D$4,Key!$E$2:$E$4,"")</f>
        <v/>
      </c>
      <c r="F695" s="4">
        <f ca="1">OFFSET('Survey Data'!$F$2,A695,0)</f>
        <v>0</v>
      </c>
      <c r="G695" s="4" t="str">
        <f ca="1">_xlfn.XLOOKUP(OFFSET('Survey Data'!$G$2,A695,0),Key!$G$2:$G$3,Key!$H$2:$H$3,"")</f>
        <v/>
      </c>
      <c r="I695">
        <f t="shared" ca="1" si="60"/>
        <v>0</v>
      </c>
      <c r="J695">
        <f t="shared" ca="1" si="61"/>
        <v>0</v>
      </c>
      <c r="K695">
        <f t="shared" ca="1" si="63"/>
        <v>1</v>
      </c>
      <c r="L695" t="b">
        <f t="shared" ca="1" si="64"/>
        <v>1</v>
      </c>
      <c r="M695" t="str">
        <f t="shared" ca="1" si="62"/>
        <v/>
      </c>
      <c r="N695" t="str">
        <f ca="1">IF(L695,"",VLOOKUP(I695,'P NH|Score'!$A$2:$G$8,2,FALSE))</f>
        <v/>
      </c>
      <c r="O695" t="str">
        <f ca="1">IF(L695,"",VLOOKUP(J695,'Survival Rates'!$A$4:$E$123,K695+4)*N695)</f>
        <v/>
      </c>
    </row>
    <row r="696" spans="1:15" x14ac:dyDescent="0.3">
      <c r="A696">
        <f t="shared" si="65"/>
        <v>694</v>
      </c>
      <c r="B696" s="4" t="str">
        <f ca="1">_xlfn.XLOOKUP(OFFSET('Survey Data'!$B$2,A696,0),Key!A$2:A$5,Key!B$2:B$5,"")</f>
        <v/>
      </c>
      <c r="C696" s="4" t="str">
        <f ca="1">_xlfn.XLOOKUP(OFFSET('Survey Data'!$C$2,A696,0),Key!$D$2:$D$4,Key!$E$2:$E$4,"")</f>
        <v/>
      </c>
      <c r="D696" s="4" t="str">
        <f ca="1">_xlfn.XLOOKUP(OFFSET('Survey Data'!$D$2,A696,0),Key!$D$2:$D$4,Key!$E$2:$E$4,"")</f>
        <v/>
      </c>
      <c r="E696" s="4" t="str">
        <f ca="1">_xlfn.XLOOKUP(OFFSET('Survey Data'!$E$2,A696,0),Key!$D$2:$D$4,Key!$E$2:$E$4,"")</f>
        <v/>
      </c>
      <c r="F696" s="4">
        <f ca="1">OFFSET('Survey Data'!$F$2,A696,0)</f>
        <v>0</v>
      </c>
      <c r="G696" s="4" t="str">
        <f ca="1">_xlfn.XLOOKUP(OFFSET('Survey Data'!$G$2,A696,0),Key!$G$2:$G$3,Key!$H$2:$H$3,"")</f>
        <v/>
      </c>
      <c r="I696">
        <f t="shared" ca="1" si="60"/>
        <v>0</v>
      </c>
      <c r="J696">
        <f t="shared" ca="1" si="61"/>
        <v>0</v>
      </c>
      <c r="K696">
        <f t="shared" ca="1" si="63"/>
        <v>1</v>
      </c>
      <c r="L696" t="b">
        <f t="shared" ca="1" si="64"/>
        <v>1</v>
      </c>
      <c r="M696" t="str">
        <f t="shared" ca="1" si="62"/>
        <v/>
      </c>
      <c r="N696" t="str">
        <f ca="1">IF(L696,"",VLOOKUP(I696,'P NH|Score'!$A$2:$G$8,2,FALSE))</f>
        <v/>
      </c>
      <c r="O696" t="str">
        <f ca="1">IF(L696,"",VLOOKUP(J696,'Survival Rates'!$A$4:$E$123,K696+4)*N696)</f>
        <v/>
      </c>
    </row>
    <row r="697" spans="1:15" x14ac:dyDescent="0.3">
      <c r="A697">
        <f t="shared" si="65"/>
        <v>695</v>
      </c>
      <c r="B697" s="4" t="str">
        <f ca="1">_xlfn.XLOOKUP(OFFSET('Survey Data'!$B$2,A697,0),Key!A$2:A$5,Key!B$2:B$5,"")</f>
        <v/>
      </c>
      <c r="C697" s="4" t="str">
        <f ca="1">_xlfn.XLOOKUP(OFFSET('Survey Data'!$C$2,A697,0),Key!$D$2:$D$4,Key!$E$2:$E$4,"")</f>
        <v/>
      </c>
      <c r="D697" s="4" t="str">
        <f ca="1">_xlfn.XLOOKUP(OFFSET('Survey Data'!$D$2,A697,0),Key!$D$2:$D$4,Key!$E$2:$E$4,"")</f>
        <v/>
      </c>
      <c r="E697" s="4" t="str">
        <f ca="1">_xlfn.XLOOKUP(OFFSET('Survey Data'!$E$2,A697,0),Key!$D$2:$D$4,Key!$E$2:$E$4,"")</f>
        <v/>
      </c>
      <c r="F697" s="4">
        <f ca="1">OFFSET('Survey Data'!$F$2,A697,0)</f>
        <v>0</v>
      </c>
      <c r="G697" s="4" t="str">
        <f ca="1">_xlfn.XLOOKUP(OFFSET('Survey Data'!$G$2,A697,0),Key!$G$2:$G$3,Key!$H$2:$H$3,"")</f>
        <v/>
      </c>
      <c r="I697">
        <f t="shared" ca="1" si="60"/>
        <v>0</v>
      </c>
      <c r="J697">
        <f t="shared" ca="1" si="61"/>
        <v>0</v>
      </c>
      <c r="K697">
        <f t="shared" ca="1" si="63"/>
        <v>1</v>
      </c>
      <c r="L697" t="b">
        <f t="shared" ca="1" si="64"/>
        <v>1</v>
      </c>
      <c r="M697" t="str">
        <f t="shared" ca="1" si="62"/>
        <v/>
      </c>
      <c r="N697" t="str">
        <f ca="1">IF(L697,"",VLOOKUP(I697,'P NH|Score'!$A$2:$G$8,2,FALSE))</f>
        <v/>
      </c>
      <c r="O697" t="str">
        <f ca="1">IF(L697,"",VLOOKUP(J697,'Survival Rates'!$A$4:$E$123,K697+4)*N697)</f>
        <v/>
      </c>
    </row>
    <row r="698" spans="1:15" x14ac:dyDescent="0.3">
      <c r="A698">
        <f t="shared" si="65"/>
        <v>696</v>
      </c>
      <c r="B698" s="4" t="str">
        <f ca="1">_xlfn.XLOOKUP(OFFSET('Survey Data'!$B$2,A698,0),Key!A$2:A$5,Key!B$2:B$5,"")</f>
        <v/>
      </c>
      <c r="C698" s="4" t="str">
        <f ca="1">_xlfn.XLOOKUP(OFFSET('Survey Data'!$C$2,A698,0),Key!$D$2:$D$4,Key!$E$2:$E$4,"")</f>
        <v/>
      </c>
      <c r="D698" s="4" t="str">
        <f ca="1">_xlfn.XLOOKUP(OFFSET('Survey Data'!$D$2,A698,0),Key!$D$2:$D$4,Key!$E$2:$E$4,"")</f>
        <v/>
      </c>
      <c r="E698" s="4" t="str">
        <f ca="1">_xlfn.XLOOKUP(OFFSET('Survey Data'!$E$2,A698,0),Key!$D$2:$D$4,Key!$E$2:$E$4,"")</f>
        <v/>
      </c>
      <c r="F698" s="4">
        <f ca="1">OFFSET('Survey Data'!$F$2,A698,0)</f>
        <v>0</v>
      </c>
      <c r="G698" s="4" t="str">
        <f ca="1">_xlfn.XLOOKUP(OFFSET('Survey Data'!$G$2,A698,0),Key!$G$2:$G$3,Key!$H$2:$H$3,"")</f>
        <v/>
      </c>
      <c r="I698">
        <f t="shared" ca="1" si="60"/>
        <v>0</v>
      </c>
      <c r="J698">
        <f t="shared" ca="1" si="61"/>
        <v>0</v>
      </c>
      <c r="K698">
        <f t="shared" ca="1" si="63"/>
        <v>1</v>
      </c>
      <c r="L698" t="b">
        <f t="shared" ca="1" si="64"/>
        <v>1</v>
      </c>
      <c r="M698" t="str">
        <f t="shared" ca="1" si="62"/>
        <v/>
      </c>
      <c r="N698" t="str">
        <f ca="1">IF(L698,"",VLOOKUP(I698,'P NH|Score'!$A$2:$G$8,2,FALSE))</f>
        <v/>
      </c>
      <c r="O698" t="str">
        <f ca="1">IF(L698,"",VLOOKUP(J698,'Survival Rates'!$A$4:$E$123,K698+4)*N698)</f>
        <v/>
      </c>
    </row>
    <row r="699" spans="1:15" x14ac:dyDescent="0.3">
      <c r="A699">
        <f t="shared" si="65"/>
        <v>697</v>
      </c>
      <c r="B699" s="4" t="str">
        <f ca="1">_xlfn.XLOOKUP(OFFSET('Survey Data'!$B$2,A699,0),Key!A$2:A$5,Key!B$2:B$5,"")</f>
        <v/>
      </c>
      <c r="C699" s="4" t="str">
        <f ca="1">_xlfn.XLOOKUP(OFFSET('Survey Data'!$C$2,A699,0),Key!$D$2:$D$4,Key!$E$2:$E$4,"")</f>
        <v/>
      </c>
      <c r="D699" s="4" t="str">
        <f ca="1">_xlfn.XLOOKUP(OFFSET('Survey Data'!$D$2,A699,0),Key!$D$2:$D$4,Key!$E$2:$E$4,"")</f>
        <v/>
      </c>
      <c r="E699" s="4" t="str">
        <f ca="1">_xlfn.XLOOKUP(OFFSET('Survey Data'!$E$2,A699,0),Key!$D$2:$D$4,Key!$E$2:$E$4,"")</f>
        <v/>
      </c>
      <c r="F699" s="4">
        <f ca="1">OFFSET('Survey Data'!$F$2,A699,0)</f>
        <v>0</v>
      </c>
      <c r="G699" s="4" t="str">
        <f ca="1">_xlfn.XLOOKUP(OFFSET('Survey Data'!$G$2,A699,0),Key!$G$2:$G$3,Key!$H$2:$H$3,"")</f>
        <v/>
      </c>
      <c r="I699">
        <f t="shared" ca="1" si="60"/>
        <v>0</v>
      </c>
      <c r="J699">
        <f t="shared" ca="1" si="61"/>
        <v>0</v>
      </c>
      <c r="K699">
        <f t="shared" ca="1" si="63"/>
        <v>1</v>
      </c>
      <c r="L699" t="b">
        <f t="shared" ca="1" si="64"/>
        <v>1</v>
      </c>
      <c r="M699" t="str">
        <f t="shared" ca="1" si="62"/>
        <v/>
      </c>
      <c r="N699" t="str">
        <f ca="1">IF(L699,"",VLOOKUP(I699,'P NH|Score'!$A$2:$G$8,2,FALSE))</f>
        <v/>
      </c>
      <c r="O699" t="str">
        <f ca="1">IF(L699,"",VLOOKUP(J699,'Survival Rates'!$A$4:$E$123,K699+4)*N699)</f>
        <v/>
      </c>
    </row>
    <row r="700" spans="1:15" x14ac:dyDescent="0.3">
      <c r="A700">
        <f t="shared" si="65"/>
        <v>698</v>
      </c>
      <c r="B700" s="4" t="str">
        <f ca="1">_xlfn.XLOOKUP(OFFSET('Survey Data'!$B$2,A700,0),Key!A$2:A$5,Key!B$2:B$5,"")</f>
        <v/>
      </c>
      <c r="C700" s="4" t="str">
        <f ca="1">_xlfn.XLOOKUP(OFFSET('Survey Data'!$C$2,A700,0),Key!$D$2:$D$4,Key!$E$2:$E$4,"")</f>
        <v/>
      </c>
      <c r="D700" s="4" t="str">
        <f ca="1">_xlfn.XLOOKUP(OFFSET('Survey Data'!$D$2,A700,0),Key!$D$2:$D$4,Key!$E$2:$E$4,"")</f>
        <v/>
      </c>
      <c r="E700" s="4" t="str">
        <f ca="1">_xlfn.XLOOKUP(OFFSET('Survey Data'!$E$2,A700,0),Key!$D$2:$D$4,Key!$E$2:$E$4,"")</f>
        <v/>
      </c>
      <c r="F700" s="4">
        <f ca="1">OFFSET('Survey Data'!$F$2,A700,0)</f>
        <v>0</v>
      </c>
      <c r="G700" s="4" t="str">
        <f ca="1">_xlfn.XLOOKUP(OFFSET('Survey Data'!$G$2,A700,0),Key!$G$2:$G$3,Key!$H$2:$H$3,"")</f>
        <v/>
      </c>
      <c r="I700">
        <f t="shared" ca="1" si="60"/>
        <v>0</v>
      </c>
      <c r="J700">
        <f t="shared" ca="1" si="61"/>
        <v>0</v>
      </c>
      <c r="K700">
        <f t="shared" ca="1" si="63"/>
        <v>1</v>
      </c>
      <c r="L700" t="b">
        <f t="shared" ca="1" si="64"/>
        <v>1</v>
      </c>
      <c r="M700" t="str">
        <f t="shared" ca="1" si="62"/>
        <v/>
      </c>
      <c r="N700" t="str">
        <f ca="1">IF(L700,"",VLOOKUP(I700,'P NH|Score'!$A$2:$G$8,2,FALSE))</f>
        <v/>
      </c>
      <c r="O700" t="str">
        <f ca="1">IF(L700,"",VLOOKUP(J700,'Survival Rates'!$A$4:$E$123,K700+4)*N700)</f>
        <v/>
      </c>
    </row>
    <row r="701" spans="1:15" x14ac:dyDescent="0.3">
      <c r="A701">
        <f t="shared" si="65"/>
        <v>699</v>
      </c>
      <c r="B701" s="4" t="str">
        <f ca="1">_xlfn.XLOOKUP(OFFSET('Survey Data'!$B$2,A701,0),Key!A$2:A$5,Key!B$2:B$5,"")</f>
        <v/>
      </c>
      <c r="C701" s="4" t="str">
        <f ca="1">_xlfn.XLOOKUP(OFFSET('Survey Data'!$C$2,A701,0),Key!$D$2:$D$4,Key!$E$2:$E$4,"")</f>
        <v/>
      </c>
      <c r="D701" s="4" t="str">
        <f ca="1">_xlfn.XLOOKUP(OFFSET('Survey Data'!$D$2,A701,0),Key!$D$2:$D$4,Key!$E$2:$E$4,"")</f>
        <v/>
      </c>
      <c r="E701" s="4" t="str">
        <f ca="1">_xlfn.XLOOKUP(OFFSET('Survey Data'!$E$2,A701,0),Key!$D$2:$D$4,Key!$E$2:$E$4,"")</f>
        <v/>
      </c>
      <c r="F701" s="4">
        <f ca="1">OFFSET('Survey Data'!$F$2,A701,0)</f>
        <v>0</v>
      </c>
      <c r="G701" s="4" t="str">
        <f ca="1">_xlfn.XLOOKUP(OFFSET('Survey Data'!$G$2,A701,0),Key!$G$2:$G$3,Key!$H$2:$H$3,"")</f>
        <v/>
      </c>
      <c r="I701">
        <f t="shared" ca="1" si="60"/>
        <v>0</v>
      </c>
      <c r="J701">
        <f t="shared" ca="1" si="61"/>
        <v>0</v>
      </c>
      <c r="K701">
        <f t="shared" ca="1" si="63"/>
        <v>1</v>
      </c>
      <c r="L701" t="b">
        <f t="shared" ca="1" si="64"/>
        <v>1</v>
      </c>
      <c r="M701" t="str">
        <f t="shared" ca="1" si="62"/>
        <v/>
      </c>
      <c r="N701" t="str">
        <f ca="1">IF(L701,"",VLOOKUP(I701,'P NH|Score'!$A$2:$G$8,2,FALSE))</f>
        <v/>
      </c>
      <c r="O701" t="str">
        <f ca="1">IF(L701,"",VLOOKUP(J701,'Survival Rates'!$A$4:$E$123,K701+4)*N701)</f>
        <v/>
      </c>
    </row>
    <row r="702" spans="1:15" x14ac:dyDescent="0.3">
      <c r="A702">
        <f t="shared" si="65"/>
        <v>700</v>
      </c>
      <c r="B702" s="4" t="str">
        <f ca="1">_xlfn.XLOOKUP(OFFSET('Survey Data'!$B$2,A702,0),Key!A$2:A$5,Key!B$2:B$5,"")</f>
        <v/>
      </c>
      <c r="C702" s="4" t="str">
        <f ca="1">_xlfn.XLOOKUP(OFFSET('Survey Data'!$C$2,A702,0),Key!$D$2:$D$4,Key!$E$2:$E$4,"")</f>
        <v/>
      </c>
      <c r="D702" s="4" t="str">
        <f ca="1">_xlfn.XLOOKUP(OFFSET('Survey Data'!$D$2,A702,0),Key!$D$2:$D$4,Key!$E$2:$E$4,"")</f>
        <v/>
      </c>
      <c r="E702" s="4" t="str">
        <f ca="1">_xlfn.XLOOKUP(OFFSET('Survey Data'!$E$2,A702,0),Key!$D$2:$D$4,Key!$E$2:$E$4,"")</f>
        <v/>
      </c>
      <c r="F702" s="4">
        <f ca="1">OFFSET('Survey Data'!$F$2,A702,0)</f>
        <v>0</v>
      </c>
      <c r="G702" s="4" t="str">
        <f ca="1">_xlfn.XLOOKUP(OFFSET('Survey Data'!$G$2,A702,0),Key!$G$2:$G$3,Key!$H$2:$H$3,"")</f>
        <v/>
      </c>
      <c r="I702">
        <f t="shared" ca="1" si="60"/>
        <v>0</v>
      </c>
      <c r="J702">
        <f t="shared" ca="1" si="61"/>
        <v>0</v>
      </c>
      <c r="K702">
        <f t="shared" ca="1" si="63"/>
        <v>1</v>
      </c>
      <c r="L702" t="b">
        <f t="shared" ca="1" si="64"/>
        <v>1</v>
      </c>
      <c r="M702" t="str">
        <f t="shared" ca="1" si="62"/>
        <v/>
      </c>
      <c r="N702" t="str">
        <f ca="1">IF(L702,"",VLOOKUP(I702,'P NH|Score'!$A$2:$G$8,2,FALSE))</f>
        <v/>
      </c>
      <c r="O702" t="str">
        <f ca="1">IF(L702,"",VLOOKUP(J702,'Survival Rates'!$A$4:$E$123,K702+4)*N702)</f>
        <v/>
      </c>
    </row>
  </sheetData>
  <sheetProtection algorithmName="SHA-512" hashValue="vDvWJ8hiWH4AOBteGojXi6KWOHq4ZVbvruHwjMqovEkUlG4e6Qzj5znWgnzB1HJZKFrNg6hE6SUbKlHWEF6ohA==" saltValue="bw5LprDNCCsjFNGYszMB2A==" spinCount="100000" sheet="1" objects="1" scenarios="1"/>
  <mergeCells count="1">
    <mergeCell ref="C1:E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23E0-1FD7-4FF1-997F-AA6D6C259826}">
  <sheetPr codeName="Sheet5"/>
  <dimension ref="A1:M54"/>
  <sheetViews>
    <sheetView workbookViewId="0">
      <selection activeCell="K8" sqref="K8"/>
    </sheetView>
  </sheetViews>
  <sheetFormatPr defaultRowHeight="14.4" x14ac:dyDescent="0.3"/>
  <cols>
    <col min="1" max="1" width="5.33203125" bestFit="1" customWidth="1"/>
    <col min="2" max="2" width="16.44140625" bestFit="1" customWidth="1"/>
    <col min="3" max="3" width="17.6640625" bestFit="1" customWidth="1"/>
    <col min="4" max="4" width="21" bestFit="1" customWidth="1"/>
    <col min="5" max="5" width="5" customWidth="1"/>
    <col min="6" max="6" width="17.5546875" bestFit="1" customWidth="1"/>
    <col min="7" max="7" width="12.33203125" bestFit="1" customWidth="1"/>
    <col min="11" max="11" width="11.6640625" bestFit="1" customWidth="1"/>
    <col min="13" max="13" width="8.6640625" bestFit="1" customWidth="1"/>
  </cols>
  <sheetData>
    <row r="1" spans="1:13" s="2" customFormat="1" x14ac:dyDescent="0.3">
      <c r="A1" s="2" t="s">
        <v>35</v>
      </c>
      <c r="B1" s="2" t="s">
        <v>171</v>
      </c>
      <c r="C1" s="2" t="s">
        <v>172</v>
      </c>
      <c r="D1" s="2" t="s">
        <v>173</v>
      </c>
      <c r="G1" s="2" t="s">
        <v>174</v>
      </c>
      <c r="I1"/>
      <c r="J1"/>
      <c r="K1" t="s">
        <v>175</v>
      </c>
      <c r="L1"/>
      <c r="M1" s="2" t="s">
        <v>176</v>
      </c>
    </row>
    <row r="2" spans="1:13" x14ac:dyDescent="0.3">
      <c r="A2" t="s">
        <v>4</v>
      </c>
      <c r="B2" s="12">
        <f>K2*12</f>
        <v>224472</v>
      </c>
      <c r="C2" s="17">
        <f>B2*G$7</f>
        <v>157130.4</v>
      </c>
      <c r="D2" s="17">
        <f>C2/(1+G$5)^G$8</f>
        <v>148110.47224055047</v>
      </c>
      <c r="F2" t="s">
        <v>177</v>
      </c>
      <c r="G2" t="str">
        <f>'Instructions and Results'!C15</f>
        <v>AK</v>
      </c>
      <c r="I2" t="s">
        <v>4</v>
      </c>
      <c r="J2" s="9" t="s">
        <v>45</v>
      </c>
      <c r="K2" s="13">
        <v>18706</v>
      </c>
      <c r="L2" s="2"/>
    </row>
    <row r="3" spans="1:13" x14ac:dyDescent="0.3">
      <c r="A3" s="5" t="s">
        <v>40</v>
      </c>
      <c r="B3" s="12">
        <f>K3*12</f>
        <v>91248</v>
      </c>
      <c r="C3" s="17">
        <f t="shared" ref="C3:C52" si="0">B3*G$7</f>
        <v>63873.599999999999</v>
      </c>
      <c r="D3" s="17">
        <f t="shared" ref="D3:D52" si="1">C3/(1+G$5)^G$8</f>
        <v>60206.994061645775</v>
      </c>
      <c r="F3" t="s">
        <v>178</v>
      </c>
      <c r="G3" s="18">
        <f>INDEX(D2:D52,MATCH(G2,$A2:$A52,0),1)</f>
        <v>148110.47224055047</v>
      </c>
      <c r="I3" t="s">
        <v>40</v>
      </c>
      <c r="J3" s="9" t="s">
        <v>41</v>
      </c>
      <c r="K3" s="13">
        <v>7604</v>
      </c>
    </row>
    <row r="4" spans="1:13" x14ac:dyDescent="0.3">
      <c r="A4" s="5" t="s">
        <v>51</v>
      </c>
      <c r="B4" s="12">
        <f t="shared" ref="B4:B52" si="2">K4*12</f>
        <v>83952</v>
      </c>
      <c r="C4" s="17">
        <f t="shared" si="0"/>
        <v>58766.399999999994</v>
      </c>
      <c r="D4" s="17">
        <f t="shared" si="1"/>
        <v>55392.968234517859</v>
      </c>
      <c r="I4" s="5" t="s">
        <v>51</v>
      </c>
      <c r="J4" s="9" t="s">
        <v>52</v>
      </c>
      <c r="K4" s="13">
        <v>6996</v>
      </c>
    </row>
    <row r="5" spans="1:13" x14ac:dyDescent="0.3">
      <c r="A5" s="5" t="s">
        <v>48</v>
      </c>
      <c r="B5" s="12">
        <f t="shared" si="2"/>
        <v>91248</v>
      </c>
      <c r="C5" s="17">
        <f t="shared" si="0"/>
        <v>63873.599999999999</v>
      </c>
      <c r="D5" s="17">
        <f t="shared" si="1"/>
        <v>60206.994061645775</v>
      </c>
      <c r="F5" t="s">
        <v>179</v>
      </c>
      <c r="G5" s="6">
        <v>0.03</v>
      </c>
      <c r="H5" s="6"/>
      <c r="I5" s="5" t="s">
        <v>48</v>
      </c>
      <c r="J5" s="9" t="s">
        <v>49</v>
      </c>
      <c r="K5" s="13">
        <v>7604</v>
      </c>
    </row>
    <row r="6" spans="1:13" x14ac:dyDescent="0.3">
      <c r="A6" s="5" t="s">
        <v>55</v>
      </c>
      <c r="B6" s="12">
        <f t="shared" si="2"/>
        <v>136872</v>
      </c>
      <c r="C6" s="17">
        <f t="shared" si="0"/>
        <v>95810.4</v>
      </c>
      <c r="D6" s="17">
        <f t="shared" si="1"/>
        <v>90310.491092468656</v>
      </c>
      <c r="I6" s="5" t="s">
        <v>55</v>
      </c>
      <c r="J6" s="9" t="s">
        <v>56</v>
      </c>
      <c r="K6" s="13">
        <v>11406</v>
      </c>
    </row>
    <row r="7" spans="1:13" x14ac:dyDescent="0.3">
      <c r="A7" s="5" t="s">
        <v>57</v>
      </c>
      <c r="B7" s="12">
        <f t="shared" si="2"/>
        <v>113700</v>
      </c>
      <c r="C7" s="17">
        <f t="shared" si="0"/>
        <v>79590</v>
      </c>
      <c r="D7" s="17">
        <f t="shared" si="1"/>
        <v>75021.208407955506</v>
      </c>
      <c r="F7" t="s">
        <v>180</v>
      </c>
      <c r="G7" s="16">
        <v>0.7</v>
      </c>
      <c r="H7" s="16"/>
      <c r="I7" s="5" t="s">
        <v>57</v>
      </c>
      <c r="J7" s="9" t="s">
        <v>58</v>
      </c>
      <c r="K7" s="13">
        <v>9475</v>
      </c>
    </row>
    <row r="8" spans="1:13" ht="28.8" x14ac:dyDescent="0.3">
      <c r="A8" s="5" t="s">
        <v>59</v>
      </c>
      <c r="B8" s="12">
        <f t="shared" si="2"/>
        <v>180672</v>
      </c>
      <c r="C8" s="17">
        <f t="shared" si="0"/>
        <v>126470.39999999999</v>
      </c>
      <c r="D8" s="17">
        <f t="shared" si="1"/>
        <v>119210.48166650957</v>
      </c>
      <c r="F8" s="4" t="s">
        <v>181</v>
      </c>
      <c r="G8">
        <v>2</v>
      </c>
      <c r="I8" s="5" t="s">
        <v>59</v>
      </c>
      <c r="J8" s="9" t="s">
        <v>60</v>
      </c>
      <c r="K8" s="13">
        <v>15056</v>
      </c>
      <c r="M8" s="12"/>
    </row>
    <row r="9" spans="1:13" ht="43.2" x14ac:dyDescent="0.3">
      <c r="A9" s="5" t="s">
        <v>63</v>
      </c>
      <c r="B9" s="12">
        <f t="shared" si="2"/>
        <v>151476</v>
      </c>
      <c r="C9" s="17">
        <f t="shared" si="0"/>
        <v>106033.2</v>
      </c>
      <c r="D9" s="17">
        <f t="shared" si="1"/>
        <v>99946.460552361197</v>
      </c>
      <c r="I9" s="5" t="s">
        <v>63</v>
      </c>
      <c r="J9" s="9" t="s">
        <v>64</v>
      </c>
      <c r="K9" s="13">
        <v>12623</v>
      </c>
    </row>
    <row r="10" spans="1:13" x14ac:dyDescent="0.3">
      <c r="A10" s="5" t="s">
        <v>61</v>
      </c>
      <c r="B10" s="12">
        <f t="shared" si="2"/>
        <v>133596</v>
      </c>
      <c r="C10" s="17">
        <f t="shared" si="0"/>
        <v>93517.2</v>
      </c>
      <c r="D10" s="17">
        <f t="shared" si="1"/>
        <v>88148.93015364313</v>
      </c>
      <c r="I10" s="5" t="s">
        <v>61</v>
      </c>
      <c r="J10" s="9" t="s">
        <v>62</v>
      </c>
      <c r="K10" s="13">
        <v>11133</v>
      </c>
    </row>
    <row r="11" spans="1:13" x14ac:dyDescent="0.3">
      <c r="A11" s="5" t="s">
        <v>65</v>
      </c>
      <c r="B11" s="12">
        <f t="shared" si="2"/>
        <v>118620</v>
      </c>
      <c r="C11" s="17">
        <f t="shared" si="0"/>
        <v>83034</v>
      </c>
      <c r="D11" s="17">
        <f t="shared" si="1"/>
        <v>78267.508719012156</v>
      </c>
      <c r="I11" s="5" t="s">
        <v>65</v>
      </c>
      <c r="J11" s="9" t="s">
        <v>66</v>
      </c>
      <c r="K11" s="13">
        <v>9885</v>
      </c>
    </row>
    <row r="12" spans="1:13" x14ac:dyDescent="0.3">
      <c r="A12" s="5" t="s">
        <v>67</v>
      </c>
      <c r="B12" s="12">
        <f t="shared" si="2"/>
        <v>95268</v>
      </c>
      <c r="C12" s="17">
        <f t="shared" si="0"/>
        <v>66687.599999999991</v>
      </c>
      <c r="D12" s="17">
        <f t="shared" si="1"/>
        <v>62859.458949948152</v>
      </c>
      <c r="I12" s="5" t="s">
        <v>67</v>
      </c>
      <c r="J12" s="9" t="s">
        <v>68</v>
      </c>
      <c r="K12" s="13">
        <v>7939</v>
      </c>
    </row>
    <row r="13" spans="1:13" x14ac:dyDescent="0.3">
      <c r="A13" s="5" t="s">
        <v>71</v>
      </c>
      <c r="B13" s="12">
        <f t="shared" si="2"/>
        <v>146004</v>
      </c>
      <c r="C13" s="17">
        <f t="shared" si="0"/>
        <v>102202.79999999999</v>
      </c>
      <c r="D13" s="17">
        <f t="shared" si="1"/>
        <v>96335.94118201526</v>
      </c>
      <c r="I13" s="5" t="s">
        <v>71</v>
      </c>
      <c r="J13" s="9" t="s">
        <v>72</v>
      </c>
      <c r="K13" s="13">
        <v>12167</v>
      </c>
    </row>
    <row r="14" spans="1:13" x14ac:dyDescent="0.3">
      <c r="A14" s="5" t="s">
        <v>79</v>
      </c>
      <c r="B14" s="12">
        <f t="shared" si="2"/>
        <v>100380</v>
      </c>
      <c r="C14" s="17">
        <f t="shared" si="0"/>
        <v>70266</v>
      </c>
      <c r="D14" s="17">
        <f t="shared" si="1"/>
        <v>66232.44415119238</v>
      </c>
      <c r="I14" s="5" t="s">
        <v>79</v>
      </c>
      <c r="J14" s="9" t="s">
        <v>80</v>
      </c>
      <c r="K14" s="13">
        <v>8365</v>
      </c>
    </row>
    <row r="15" spans="1:13" x14ac:dyDescent="0.3">
      <c r="A15" s="5" t="s">
        <v>73</v>
      </c>
      <c r="B15" s="12">
        <f t="shared" si="2"/>
        <v>125928</v>
      </c>
      <c r="C15" s="17">
        <f t="shared" si="0"/>
        <v>88149.599999999991</v>
      </c>
      <c r="D15" s="17">
        <f t="shared" si="1"/>
        <v>83089.452351776796</v>
      </c>
      <c r="I15" s="5" t="s">
        <v>73</v>
      </c>
      <c r="J15" s="9" t="s">
        <v>74</v>
      </c>
      <c r="K15" s="13">
        <v>10494</v>
      </c>
    </row>
    <row r="16" spans="1:13" x14ac:dyDescent="0.3">
      <c r="A16" s="5" t="s">
        <v>75</v>
      </c>
      <c r="B16" s="12">
        <f t="shared" si="2"/>
        <v>89424</v>
      </c>
      <c r="C16" s="17">
        <f t="shared" si="0"/>
        <v>62596.799999999996</v>
      </c>
      <c r="D16" s="17">
        <f t="shared" si="1"/>
        <v>59003.487604863796</v>
      </c>
      <c r="I16" s="5" t="s">
        <v>75</v>
      </c>
      <c r="J16" s="9" t="s">
        <v>76</v>
      </c>
      <c r="K16" s="13">
        <v>7452</v>
      </c>
    </row>
    <row r="17" spans="1:11" x14ac:dyDescent="0.3">
      <c r="A17" s="5" t="s">
        <v>77</v>
      </c>
      <c r="B17" s="12">
        <f t="shared" si="2"/>
        <v>94536</v>
      </c>
      <c r="C17" s="17">
        <f t="shared" si="0"/>
        <v>66175.199999999997</v>
      </c>
      <c r="D17" s="17">
        <f t="shared" si="1"/>
        <v>62376.472806108024</v>
      </c>
      <c r="I17" s="5" t="s">
        <v>77</v>
      </c>
      <c r="J17" s="9" t="s">
        <v>78</v>
      </c>
      <c r="K17" s="13">
        <v>7878</v>
      </c>
    </row>
    <row r="18" spans="1:11" x14ac:dyDescent="0.3">
      <c r="A18" s="5" t="s">
        <v>81</v>
      </c>
      <c r="B18" s="12">
        <f t="shared" si="2"/>
        <v>89796</v>
      </c>
      <c r="C18" s="17">
        <f t="shared" si="0"/>
        <v>62857.2</v>
      </c>
      <c r="D18" s="17">
        <f t="shared" si="1"/>
        <v>59248.939579602222</v>
      </c>
      <c r="I18" s="5" t="s">
        <v>81</v>
      </c>
      <c r="J18" s="9" t="s">
        <v>82</v>
      </c>
      <c r="K18" s="13">
        <v>7483</v>
      </c>
    </row>
    <row r="19" spans="1:11" x14ac:dyDescent="0.3">
      <c r="A19" s="5" t="s">
        <v>83</v>
      </c>
      <c r="B19" s="12">
        <f t="shared" si="2"/>
        <v>93252</v>
      </c>
      <c r="C19" s="17">
        <f t="shared" si="0"/>
        <v>65276.399999999994</v>
      </c>
      <c r="D19" s="17">
        <f t="shared" si="1"/>
        <v>61529.267602978602</v>
      </c>
      <c r="I19" s="5" t="s">
        <v>83</v>
      </c>
      <c r="J19" s="9" t="s">
        <v>84</v>
      </c>
      <c r="K19" s="13">
        <v>7771</v>
      </c>
    </row>
    <row r="20" spans="1:11" x14ac:dyDescent="0.3">
      <c r="A20" s="5" t="s">
        <v>85</v>
      </c>
      <c r="B20" s="12">
        <f t="shared" si="2"/>
        <v>82860</v>
      </c>
      <c r="C20" s="17">
        <f t="shared" si="0"/>
        <v>58001.999999999993</v>
      </c>
      <c r="D20" s="17">
        <f t="shared" si="1"/>
        <v>54672.447921576015</v>
      </c>
      <c r="I20" s="5" t="s">
        <v>85</v>
      </c>
      <c r="J20" s="9" t="s">
        <v>86</v>
      </c>
      <c r="K20" s="13">
        <v>6905</v>
      </c>
    </row>
    <row r="21" spans="1:11" ht="28.8" x14ac:dyDescent="0.3">
      <c r="A21" s="5" t="s">
        <v>91</v>
      </c>
      <c r="B21" s="12">
        <f t="shared" si="2"/>
        <v>164256</v>
      </c>
      <c r="C21" s="17">
        <f t="shared" si="0"/>
        <v>114979.2</v>
      </c>
      <c r="D21" s="17">
        <f t="shared" si="1"/>
        <v>108378.92355547177</v>
      </c>
      <c r="I21" s="5" t="s">
        <v>91</v>
      </c>
      <c r="J21" s="9" t="s">
        <v>92</v>
      </c>
      <c r="K21" s="13">
        <v>13688</v>
      </c>
    </row>
    <row r="22" spans="1:11" x14ac:dyDescent="0.3">
      <c r="A22" s="5" t="s">
        <v>89</v>
      </c>
      <c r="B22" s="12">
        <f t="shared" si="2"/>
        <v>138156</v>
      </c>
      <c r="C22" s="17">
        <f t="shared" si="0"/>
        <v>96709.2</v>
      </c>
      <c r="D22" s="17">
        <f t="shared" si="1"/>
        <v>91157.696295598085</v>
      </c>
      <c r="I22" s="5" t="s">
        <v>89</v>
      </c>
      <c r="J22" s="9" t="s">
        <v>90</v>
      </c>
      <c r="K22" s="13">
        <v>11513</v>
      </c>
    </row>
    <row r="23" spans="1:11" x14ac:dyDescent="0.3">
      <c r="A23" s="5" t="s">
        <v>87</v>
      </c>
      <c r="B23" s="12">
        <f t="shared" si="2"/>
        <v>146364</v>
      </c>
      <c r="C23" s="17">
        <f t="shared" si="0"/>
        <v>102454.79999999999</v>
      </c>
      <c r="D23" s="17">
        <f t="shared" si="1"/>
        <v>96573.475351116969</v>
      </c>
      <c r="I23" s="5" t="s">
        <v>87</v>
      </c>
      <c r="J23" s="9" t="s">
        <v>88</v>
      </c>
      <c r="K23" s="13">
        <v>12197</v>
      </c>
    </row>
    <row r="24" spans="1:11" x14ac:dyDescent="0.3">
      <c r="A24" s="5" t="s">
        <v>93</v>
      </c>
      <c r="B24" s="12">
        <f t="shared" si="2"/>
        <v>126840</v>
      </c>
      <c r="C24" s="17">
        <f t="shared" si="0"/>
        <v>88788</v>
      </c>
      <c r="D24" s="17">
        <f t="shared" si="1"/>
        <v>83691.205580167793</v>
      </c>
      <c r="I24" s="5" t="s">
        <v>93</v>
      </c>
      <c r="J24" s="9" t="s">
        <v>94</v>
      </c>
      <c r="K24" s="13">
        <v>10570</v>
      </c>
    </row>
    <row r="25" spans="1:11" ht="28.8" x14ac:dyDescent="0.3">
      <c r="A25" s="5" t="s">
        <v>95</v>
      </c>
      <c r="B25" s="12">
        <f t="shared" si="2"/>
        <v>123372</v>
      </c>
      <c r="C25" s="17">
        <f t="shared" si="0"/>
        <v>86360.4</v>
      </c>
      <c r="D25" s="17">
        <f t="shared" si="1"/>
        <v>81402.959751154674</v>
      </c>
      <c r="I25" s="5" t="s">
        <v>95</v>
      </c>
      <c r="J25" s="9" t="s">
        <v>96</v>
      </c>
      <c r="K25" s="13">
        <v>10281</v>
      </c>
    </row>
    <row r="26" spans="1:11" x14ac:dyDescent="0.3">
      <c r="A26" s="5" t="s">
        <v>99</v>
      </c>
      <c r="B26" s="12">
        <f t="shared" si="2"/>
        <v>71172</v>
      </c>
      <c r="C26" s="17">
        <f t="shared" si="0"/>
        <v>49820.399999999994</v>
      </c>
      <c r="D26" s="17">
        <f t="shared" si="1"/>
        <v>46960.505231407289</v>
      </c>
      <c r="I26" s="5" t="s">
        <v>99</v>
      </c>
      <c r="J26" s="9" t="s">
        <v>100</v>
      </c>
      <c r="K26" s="13">
        <v>5931</v>
      </c>
    </row>
    <row r="27" spans="1:11" ht="28.8" x14ac:dyDescent="0.3">
      <c r="A27" s="5" t="s">
        <v>97</v>
      </c>
      <c r="B27" s="12">
        <f t="shared" si="2"/>
        <v>102204</v>
      </c>
      <c r="C27" s="17">
        <f t="shared" si="0"/>
        <v>71542.799999999988</v>
      </c>
      <c r="D27" s="17">
        <f t="shared" si="1"/>
        <v>67435.950607974359</v>
      </c>
      <c r="I27" s="5" t="s">
        <v>97</v>
      </c>
      <c r="J27" s="9" t="s">
        <v>98</v>
      </c>
      <c r="K27" s="13">
        <v>8517</v>
      </c>
    </row>
    <row r="28" spans="1:11" x14ac:dyDescent="0.3">
      <c r="A28" s="5" t="s">
        <v>101</v>
      </c>
      <c r="B28" s="12">
        <f t="shared" si="2"/>
        <v>98184</v>
      </c>
      <c r="C28" s="17">
        <f t="shared" si="0"/>
        <v>68728.800000000003</v>
      </c>
      <c r="D28" s="17">
        <f t="shared" si="1"/>
        <v>64783.485719671982</v>
      </c>
      <c r="I28" s="5" t="s">
        <v>101</v>
      </c>
      <c r="J28" s="9" t="s">
        <v>102</v>
      </c>
      <c r="K28" s="13">
        <v>8182</v>
      </c>
    </row>
    <row r="29" spans="1:11" ht="28.8" x14ac:dyDescent="0.3">
      <c r="A29" s="5" t="s">
        <v>115</v>
      </c>
      <c r="B29" s="12">
        <f t="shared" si="2"/>
        <v>100380</v>
      </c>
      <c r="C29" s="17">
        <f t="shared" si="0"/>
        <v>70266</v>
      </c>
      <c r="D29" s="17">
        <f t="shared" si="1"/>
        <v>66232.44415119238</v>
      </c>
      <c r="I29" s="5" t="s">
        <v>115</v>
      </c>
      <c r="J29" s="9" t="s">
        <v>116</v>
      </c>
      <c r="K29" s="13">
        <v>8365</v>
      </c>
    </row>
    <row r="30" spans="1:11" ht="28.8" x14ac:dyDescent="0.3">
      <c r="A30" s="5" t="s">
        <v>117</v>
      </c>
      <c r="B30" s="12">
        <f t="shared" si="2"/>
        <v>94896</v>
      </c>
      <c r="C30" s="17">
        <f t="shared" si="0"/>
        <v>66427.199999999997</v>
      </c>
      <c r="D30" s="17">
        <f t="shared" si="1"/>
        <v>62614.006975209726</v>
      </c>
      <c r="I30" s="5" t="s">
        <v>117</v>
      </c>
      <c r="J30" s="9" t="s">
        <v>118</v>
      </c>
      <c r="K30" s="13">
        <v>7908</v>
      </c>
    </row>
    <row r="31" spans="1:11" x14ac:dyDescent="0.3">
      <c r="A31" s="5" t="s">
        <v>103</v>
      </c>
      <c r="B31" s="12">
        <f t="shared" si="2"/>
        <v>91248</v>
      </c>
      <c r="C31" s="17">
        <f t="shared" si="0"/>
        <v>63873.599999999999</v>
      </c>
      <c r="D31" s="17">
        <f t="shared" si="1"/>
        <v>60206.994061645775</v>
      </c>
      <c r="I31" s="5" t="s">
        <v>103</v>
      </c>
      <c r="J31" s="9" t="s">
        <v>104</v>
      </c>
      <c r="K31" s="13">
        <v>7604</v>
      </c>
    </row>
    <row r="32" spans="1:11" ht="43.2" x14ac:dyDescent="0.3">
      <c r="A32" s="5" t="s">
        <v>107</v>
      </c>
      <c r="B32" s="12">
        <f t="shared" si="2"/>
        <v>143808</v>
      </c>
      <c r="C32" s="17">
        <f t="shared" si="0"/>
        <v>100665.59999999999</v>
      </c>
      <c r="D32" s="17">
        <f t="shared" si="1"/>
        <v>94886.982750494863</v>
      </c>
      <c r="I32" s="5" t="s">
        <v>107</v>
      </c>
      <c r="J32" s="9" t="s">
        <v>108</v>
      </c>
      <c r="K32" s="13">
        <v>11984</v>
      </c>
    </row>
    <row r="33" spans="1:11" ht="28.8" x14ac:dyDescent="0.3">
      <c r="A33" s="5" t="s">
        <v>109</v>
      </c>
      <c r="B33" s="12">
        <f t="shared" si="2"/>
        <v>139428</v>
      </c>
      <c r="C33" s="17">
        <f t="shared" si="0"/>
        <v>97599.599999999991</v>
      </c>
      <c r="D33" s="17">
        <f t="shared" si="1"/>
        <v>91996.983693090762</v>
      </c>
      <c r="I33" s="5" t="s">
        <v>109</v>
      </c>
      <c r="J33" s="9" t="s">
        <v>110</v>
      </c>
      <c r="K33" s="13">
        <v>11619</v>
      </c>
    </row>
    <row r="34" spans="1:11" ht="28.8" x14ac:dyDescent="0.3">
      <c r="A34" s="5" t="s">
        <v>111</v>
      </c>
      <c r="B34" s="12">
        <f t="shared" si="2"/>
        <v>105120</v>
      </c>
      <c r="C34" s="17">
        <f t="shared" si="0"/>
        <v>73584</v>
      </c>
      <c r="D34" s="17">
        <f t="shared" si="1"/>
        <v>69359.977377698189</v>
      </c>
      <c r="I34" s="5" t="s">
        <v>111</v>
      </c>
      <c r="J34" s="9" t="s">
        <v>112</v>
      </c>
      <c r="K34" s="13">
        <v>8760</v>
      </c>
    </row>
    <row r="35" spans="1:11" x14ac:dyDescent="0.3">
      <c r="A35" s="5" t="s">
        <v>105</v>
      </c>
      <c r="B35" s="12">
        <f t="shared" si="2"/>
        <v>122460</v>
      </c>
      <c r="C35" s="17">
        <f t="shared" si="0"/>
        <v>85722</v>
      </c>
      <c r="D35" s="17">
        <f t="shared" si="1"/>
        <v>80801.206522763692</v>
      </c>
      <c r="I35" s="5" t="s">
        <v>105</v>
      </c>
      <c r="J35" s="9" t="s">
        <v>106</v>
      </c>
      <c r="K35" s="13">
        <v>10205</v>
      </c>
    </row>
    <row r="36" spans="1:11" x14ac:dyDescent="0.3">
      <c r="A36" s="5" t="s">
        <v>113</v>
      </c>
      <c r="B36" s="12">
        <f t="shared" si="2"/>
        <v>149652</v>
      </c>
      <c r="C36" s="17">
        <f t="shared" si="0"/>
        <v>104756.4</v>
      </c>
      <c r="D36" s="17">
        <f t="shared" si="1"/>
        <v>98742.954095579218</v>
      </c>
      <c r="I36" s="5" t="s">
        <v>113</v>
      </c>
      <c r="J36" s="9" t="s">
        <v>114</v>
      </c>
      <c r="K36" s="13">
        <v>12471</v>
      </c>
    </row>
    <row r="37" spans="1:11" x14ac:dyDescent="0.3">
      <c r="A37" s="5" t="s">
        <v>121</v>
      </c>
      <c r="B37" s="12">
        <f t="shared" si="2"/>
        <v>100380</v>
      </c>
      <c r="C37" s="17">
        <f t="shared" si="0"/>
        <v>70266</v>
      </c>
      <c r="D37" s="17">
        <f t="shared" si="1"/>
        <v>66232.44415119238</v>
      </c>
      <c r="I37" s="5" t="s">
        <v>121</v>
      </c>
      <c r="J37" s="9" t="s">
        <v>122</v>
      </c>
      <c r="K37" s="13">
        <v>8365</v>
      </c>
    </row>
    <row r="38" spans="1:11" ht="28.8" x14ac:dyDescent="0.3">
      <c r="A38" s="5" t="s">
        <v>123</v>
      </c>
      <c r="B38" s="12">
        <f t="shared" si="2"/>
        <v>71172</v>
      </c>
      <c r="C38" s="17">
        <f t="shared" si="0"/>
        <v>49820.399999999994</v>
      </c>
      <c r="D38" s="17">
        <f t="shared" si="1"/>
        <v>46960.505231407289</v>
      </c>
      <c r="I38" s="5" t="s">
        <v>123</v>
      </c>
      <c r="J38" s="9" t="s">
        <v>124</v>
      </c>
      <c r="K38" s="13">
        <v>5931</v>
      </c>
    </row>
    <row r="39" spans="1:11" x14ac:dyDescent="0.3">
      <c r="A39" s="5" t="s">
        <v>125</v>
      </c>
      <c r="B39" s="12">
        <f t="shared" si="2"/>
        <v>175020</v>
      </c>
      <c r="C39" s="17">
        <f t="shared" si="0"/>
        <v>122513.99999999999</v>
      </c>
      <c r="D39" s="17">
        <f t="shared" si="1"/>
        <v>115481.19521161278</v>
      </c>
      <c r="I39" s="5" t="s">
        <v>125</v>
      </c>
      <c r="J39" s="9" t="s">
        <v>126</v>
      </c>
      <c r="K39" s="13">
        <v>14585</v>
      </c>
    </row>
    <row r="40" spans="1:11" ht="28.8" x14ac:dyDescent="0.3">
      <c r="A40" s="5" t="s">
        <v>127</v>
      </c>
      <c r="B40" s="12">
        <f t="shared" si="2"/>
        <v>129216</v>
      </c>
      <c r="C40" s="17">
        <f t="shared" si="0"/>
        <v>90451.199999999997</v>
      </c>
      <c r="D40" s="17">
        <f t="shared" si="1"/>
        <v>85258.931096239045</v>
      </c>
      <c r="I40" s="5" t="s">
        <v>127</v>
      </c>
      <c r="J40" s="9" t="s">
        <v>128</v>
      </c>
      <c r="K40" s="13">
        <v>10768</v>
      </c>
    </row>
    <row r="41" spans="1:11" ht="28.8" x14ac:dyDescent="0.3">
      <c r="A41" s="5" t="s">
        <v>131</v>
      </c>
      <c r="B41" s="12">
        <f t="shared" si="2"/>
        <v>146004</v>
      </c>
      <c r="C41" s="17">
        <f t="shared" si="0"/>
        <v>102202.79999999999</v>
      </c>
      <c r="D41" s="17">
        <f t="shared" si="1"/>
        <v>96335.94118201526</v>
      </c>
      <c r="I41" s="5" t="s">
        <v>131</v>
      </c>
      <c r="J41" s="9" t="s">
        <v>132</v>
      </c>
      <c r="K41" s="13">
        <v>12167</v>
      </c>
    </row>
    <row r="42" spans="1:11" ht="28.8" x14ac:dyDescent="0.3">
      <c r="A42" s="5" t="s">
        <v>133</v>
      </c>
      <c r="B42" s="12">
        <f t="shared" si="2"/>
        <v>104028</v>
      </c>
      <c r="C42" s="17">
        <f t="shared" si="0"/>
        <v>72819.599999999991</v>
      </c>
      <c r="D42" s="17">
        <f t="shared" si="1"/>
        <v>68639.457064756338</v>
      </c>
      <c r="I42" s="5" t="s">
        <v>133</v>
      </c>
      <c r="J42" s="9" t="s">
        <v>134</v>
      </c>
      <c r="K42" s="13">
        <v>8669</v>
      </c>
    </row>
    <row r="43" spans="1:11" ht="28.8" x14ac:dyDescent="0.3">
      <c r="A43" s="5" t="s">
        <v>135</v>
      </c>
      <c r="B43" s="12">
        <f t="shared" si="2"/>
        <v>102936</v>
      </c>
      <c r="C43" s="17">
        <f t="shared" si="0"/>
        <v>72055.199999999997</v>
      </c>
      <c r="D43" s="17">
        <f t="shared" si="1"/>
        <v>67918.936751814501</v>
      </c>
      <c r="I43" s="5" t="s">
        <v>135</v>
      </c>
      <c r="J43" s="9" t="s">
        <v>136</v>
      </c>
      <c r="K43" s="13">
        <v>8578</v>
      </c>
    </row>
    <row r="44" spans="1:11" ht="28.8" x14ac:dyDescent="0.3">
      <c r="A44" s="5" t="s">
        <v>137</v>
      </c>
      <c r="B44" s="12">
        <f t="shared" si="2"/>
        <v>103848</v>
      </c>
      <c r="C44" s="17">
        <f t="shared" si="0"/>
        <v>72693.599999999991</v>
      </c>
      <c r="D44" s="17">
        <f t="shared" si="1"/>
        <v>68520.689980205483</v>
      </c>
      <c r="I44" s="5" t="s">
        <v>137</v>
      </c>
      <c r="J44" s="9" t="s">
        <v>138</v>
      </c>
      <c r="K44" s="13">
        <v>8654</v>
      </c>
    </row>
    <row r="45" spans="1:11" x14ac:dyDescent="0.3">
      <c r="A45" s="5" t="s">
        <v>139</v>
      </c>
      <c r="B45" s="12">
        <f t="shared" si="2"/>
        <v>63876</v>
      </c>
      <c r="C45" s="17">
        <f t="shared" si="0"/>
        <v>44713.2</v>
      </c>
      <c r="D45" s="17">
        <f t="shared" si="1"/>
        <v>42146.479404279387</v>
      </c>
      <c r="I45" s="5" t="s">
        <v>139</v>
      </c>
      <c r="J45" s="9" t="s">
        <v>140</v>
      </c>
      <c r="K45" s="13">
        <v>5323</v>
      </c>
    </row>
    <row r="46" spans="1:11" x14ac:dyDescent="0.3">
      <c r="A46" s="5" t="s">
        <v>143</v>
      </c>
      <c r="B46" s="12">
        <f t="shared" si="2"/>
        <v>91248</v>
      </c>
      <c r="C46" s="17">
        <f t="shared" si="0"/>
        <v>63873.599999999999</v>
      </c>
      <c r="D46" s="17">
        <f t="shared" si="1"/>
        <v>60206.994061645775</v>
      </c>
      <c r="I46" s="5" t="s">
        <v>143</v>
      </c>
      <c r="J46" s="9" t="s">
        <v>144</v>
      </c>
      <c r="K46" s="13">
        <v>7604</v>
      </c>
    </row>
    <row r="47" spans="1:11" x14ac:dyDescent="0.3">
      <c r="A47" s="5" t="s">
        <v>147</v>
      </c>
      <c r="B47" s="12">
        <f t="shared" si="2"/>
        <v>110964</v>
      </c>
      <c r="C47" s="17">
        <f t="shared" si="0"/>
        <v>77674.799999999988</v>
      </c>
      <c r="D47" s="17">
        <f t="shared" si="1"/>
        <v>73215.94872278253</v>
      </c>
      <c r="I47" s="5" t="s">
        <v>147</v>
      </c>
      <c r="J47" s="9" t="s">
        <v>148</v>
      </c>
      <c r="K47" s="13">
        <v>9247</v>
      </c>
    </row>
    <row r="48" spans="1:11" x14ac:dyDescent="0.3">
      <c r="A48" s="5" t="s">
        <v>145</v>
      </c>
      <c r="B48" s="12">
        <f t="shared" si="2"/>
        <v>158772</v>
      </c>
      <c r="C48" s="17">
        <f t="shared" si="0"/>
        <v>111140.4</v>
      </c>
      <c r="D48" s="17">
        <f t="shared" si="1"/>
        <v>104760.48637948911</v>
      </c>
      <c r="I48" s="5" t="s">
        <v>145</v>
      </c>
      <c r="J48" s="9" t="s">
        <v>146</v>
      </c>
      <c r="K48" s="13">
        <v>13231</v>
      </c>
    </row>
    <row r="49" spans="1:11" ht="28.8" x14ac:dyDescent="0.3">
      <c r="A49" s="5" t="s">
        <v>151</v>
      </c>
      <c r="B49" s="12">
        <f t="shared" si="2"/>
        <v>146004</v>
      </c>
      <c r="C49" s="17">
        <f t="shared" si="0"/>
        <v>102202.79999999999</v>
      </c>
      <c r="D49" s="17">
        <f t="shared" si="1"/>
        <v>96335.94118201526</v>
      </c>
      <c r="I49" s="5" t="s">
        <v>151</v>
      </c>
      <c r="J49" s="9" t="s">
        <v>152</v>
      </c>
      <c r="K49" s="13">
        <v>12167</v>
      </c>
    </row>
    <row r="50" spans="1:11" ht="28.8" x14ac:dyDescent="0.3">
      <c r="A50" s="5" t="s">
        <v>155</v>
      </c>
      <c r="B50" s="12">
        <f t="shared" si="2"/>
        <v>123000</v>
      </c>
      <c r="C50" s="17">
        <f t="shared" si="0"/>
        <v>86100</v>
      </c>
      <c r="D50" s="17">
        <f t="shared" si="1"/>
        <v>81157.507776416256</v>
      </c>
      <c r="I50" s="5" t="s">
        <v>155</v>
      </c>
      <c r="J50" s="9" t="s">
        <v>156</v>
      </c>
      <c r="K50" s="13">
        <v>10250</v>
      </c>
    </row>
    <row r="51" spans="1:11" ht="28.8" x14ac:dyDescent="0.3">
      <c r="A51" s="5" t="s">
        <v>153</v>
      </c>
      <c r="B51" s="12">
        <f t="shared" si="2"/>
        <v>139428</v>
      </c>
      <c r="C51" s="17">
        <f t="shared" si="0"/>
        <v>97599.599999999991</v>
      </c>
      <c r="D51" s="17">
        <f t="shared" si="1"/>
        <v>91996.983693090762</v>
      </c>
      <c r="I51" s="5" t="s">
        <v>153</v>
      </c>
      <c r="J51" s="9" t="s">
        <v>154</v>
      </c>
      <c r="K51" s="13">
        <v>11619</v>
      </c>
    </row>
    <row r="52" spans="1:11" x14ac:dyDescent="0.3">
      <c r="A52" s="5" t="s">
        <v>157</v>
      </c>
      <c r="B52" s="12">
        <f t="shared" si="2"/>
        <v>91248</v>
      </c>
      <c r="C52" s="17">
        <f t="shared" si="0"/>
        <v>63873.599999999999</v>
      </c>
      <c r="D52" s="17">
        <f t="shared" si="1"/>
        <v>60206.994061645775</v>
      </c>
      <c r="I52" s="5" t="s">
        <v>157</v>
      </c>
      <c r="J52" s="9" t="s">
        <v>158</v>
      </c>
      <c r="K52" s="13">
        <v>7604</v>
      </c>
    </row>
    <row r="53" spans="1:11" x14ac:dyDescent="0.3">
      <c r="B53" s="12"/>
      <c r="C53" s="17"/>
      <c r="D53" s="17"/>
      <c r="I53" s="2"/>
    </row>
    <row r="54" spans="1:11" x14ac:dyDescent="0.3">
      <c r="B54" s="12"/>
      <c r="C54" s="17"/>
      <c r="D54" s="17"/>
      <c r="J54" s="14"/>
      <c r="K54" s="15"/>
    </row>
  </sheetData>
  <sortState xmlns:xlrd2="http://schemas.microsoft.com/office/spreadsheetml/2017/richdata2" ref="I2:K54">
    <sortCondition ref="I2:I54"/>
  </sortState>
  <hyperlinks>
    <hyperlink ref="J3" r:id="rId1" display="https://worldpopulationreview.com/states/alabama-population" xr:uid="{833E0F3C-6553-4D78-B8C3-0F841C5EEE5B}"/>
    <hyperlink ref="J5" r:id="rId2" display="https://worldpopulationreview.com/states/arizona-population" xr:uid="{9D2E448A-A797-48D8-AEC3-715566E0CCE8}"/>
    <hyperlink ref="J4" r:id="rId3" display="https://worldpopulationreview.com/states/arkansas-population" xr:uid="{F268D224-D1D4-4003-B067-C83EA66331C5}"/>
    <hyperlink ref="J6" r:id="rId4" display="https://worldpopulationreview.com/states/california-population" xr:uid="{79B35EF5-4201-4918-8206-8E79D4815159}"/>
    <hyperlink ref="J7" r:id="rId5" display="https://worldpopulationreview.com/states/colorado-population" xr:uid="{3F4B95EC-6DCB-4998-8554-9B8DADCB8238}"/>
    <hyperlink ref="J8" r:id="rId6" display="https://worldpopulationreview.com/states/connecticut-population" xr:uid="{52033B91-534F-4F05-BDC2-F01554AF6CDA}"/>
    <hyperlink ref="J10" r:id="rId7" display="https://worldpopulationreview.com/states/delaware-population" xr:uid="{EF3B1002-DA67-45EB-9C84-3A86E54ED116}"/>
    <hyperlink ref="J9" r:id="rId8" display="https://worldpopulationreview.com/states/district-of-columbia-population" xr:uid="{CF3F2711-7ED5-4465-ABCC-25830DFFD0DD}"/>
    <hyperlink ref="J11" r:id="rId9" display="https://worldpopulationreview.com/states/florida-population" xr:uid="{FD983367-28C3-4778-A17B-4A0CA3E002AF}"/>
    <hyperlink ref="J12" r:id="rId10" display="https://worldpopulationreview.com/states/georgia-population" xr:uid="{E3FFC103-D1F3-423A-A78D-730860083C01}"/>
    <hyperlink ref="J13" r:id="rId11" display="https://worldpopulationreview.com/states/hawaii-population" xr:uid="{624B4015-4B39-43FA-9E3C-20B8774E6480}"/>
    <hyperlink ref="J15" r:id="rId12" display="https://worldpopulationreview.com/states/idaho-population" xr:uid="{4520658F-51F2-4AF9-8DD7-1A426C1360D8}"/>
    <hyperlink ref="J16" r:id="rId13" display="https://worldpopulationreview.com/states/illinois-population" xr:uid="{E7B3C726-7B43-42C1-B12C-7DD0DD951F94}"/>
    <hyperlink ref="J17" r:id="rId14" display="https://worldpopulationreview.com/states/indiana-population" xr:uid="{F29D54B1-6B77-4B6C-9511-B4E6D4E258AA}"/>
    <hyperlink ref="J14" r:id="rId15" display="https://worldpopulationreview.com/states/iowa-population" xr:uid="{273E7156-5CF6-4C4F-B088-C17FDA3C503F}"/>
    <hyperlink ref="J18" r:id="rId16" display="https://worldpopulationreview.com/states/kansas-population" xr:uid="{B74847DB-AB74-4F48-8F76-F875E20D16AF}"/>
    <hyperlink ref="J19" r:id="rId17" display="https://worldpopulationreview.com/states/kentucky-population" xr:uid="{57487DCB-B21A-4789-9E0B-AD89BBD3E5DD}"/>
    <hyperlink ref="J20" r:id="rId18" display="https://worldpopulationreview.com/states/louisiana-population" xr:uid="{385A9B40-58FE-44D6-953F-55228C7BAAAC}"/>
    <hyperlink ref="J23" r:id="rId19" display="https://worldpopulationreview.com/states/maine-population" xr:uid="{606BB8FA-4A0C-4814-BF53-1839D9A6E3A9}"/>
    <hyperlink ref="J22" r:id="rId20" display="https://worldpopulationreview.com/states/maryland-population" xr:uid="{F14E3212-49F4-4260-A404-353D37ECE6A7}"/>
    <hyperlink ref="J21" r:id="rId21" display="https://worldpopulationreview.com/states/massachusetts-population" xr:uid="{00F45A9A-4466-4FA2-B0CC-47D15C5B341A}"/>
    <hyperlink ref="J24" r:id="rId22" display="https://worldpopulationreview.com/states/michigan-population" xr:uid="{03E0DCC1-43D2-4590-9DB8-0A40C87D38D1}"/>
    <hyperlink ref="J25" r:id="rId23" display="https://worldpopulationreview.com/states/minnesota-population" xr:uid="{45F0569A-EB3D-4858-AAA2-B29353C584BB}"/>
    <hyperlink ref="J27" r:id="rId24" display="https://worldpopulationreview.com/states/mississippi-population" xr:uid="{1D933111-B7BA-4035-BB20-2851C0B3FAA3}"/>
    <hyperlink ref="J26" r:id="rId25" display="https://worldpopulationreview.com/states/missouri-population" xr:uid="{104259B6-EBDA-4568-AC58-0B56E1388398}"/>
    <hyperlink ref="J28" r:id="rId26" display="https://worldpopulationreview.com/states/montana-population" xr:uid="{BA341CF9-80C9-48F7-83AF-78F89A24DCD7}"/>
    <hyperlink ref="J31" r:id="rId27" display="https://worldpopulationreview.com/states/nebraska-population" xr:uid="{B4F65FB7-5B25-46E0-BE3D-17BA5D42D4FF}"/>
    <hyperlink ref="J35" r:id="rId28" display="https://worldpopulationreview.com/states/nevada-population" xr:uid="{23F54E5C-21E6-4A88-ADD2-797EE233D683}"/>
    <hyperlink ref="J32" r:id="rId29" display="https://worldpopulationreview.com/states/new-hampshire-population" xr:uid="{12BE0167-B33D-42A8-A376-6DD4312D340F}"/>
    <hyperlink ref="J33" r:id="rId30" display="https://worldpopulationreview.com/states/new-jersey-population" xr:uid="{473109F3-FBCF-4022-98C6-A32443848FA3}"/>
    <hyperlink ref="J34" r:id="rId31" display="https://worldpopulationreview.com/states/new-mexico-population" xr:uid="{FA55AC3F-222E-438C-AA18-33C95AFA21DC}"/>
    <hyperlink ref="J36" r:id="rId32" display="https://worldpopulationreview.com/states/new-york-population" xr:uid="{B994E0C8-F1FB-4D85-B78D-0613CA4A81C0}"/>
    <hyperlink ref="J29" r:id="rId33" display="https://worldpopulationreview.com/states/north-carolina-population" xr:uid="{F087B600-E928-43C1-9532-C2AEB6B91C6C}"/>
    <hyperlink ref="J30" r:id="rId34" display="https://worldpopulationreview.com/states/north-dakota-population" xr:uid="{FDA666B9-EABE-47E5-85F2-4B3692EE248E}"/>
    <hyperlink ref="J37" r:id="rId35" display="https://worldpopulationreview.com/states/ohio-population" xr:uid="{BB90DFCF-A6B2-4308-B907-E3716533C441}"/>
    <hyperlink ref="J38" r:id="rId36" display="https://worldpopulationreview.com/states/oklahoma-population" xr:uid="{13A256E4-F8D2-4A25-9916-6FF2F4B54378}"/>
    <hyperlink ref="J39" r:id="rId37" display="https://worldpopulationreview.com/states/oregon-population" xr:uid="{3B5F995D-85BA-452C-B0F6-B1D3018E5A0C}"/>
    <hyperlink ref="J40" r:id="rId38" display="https://worldpopulationreview.com/states/pennsylvania-population" xr:uid="{BA5F3BA5-CED6-4F21-BD1E-759E6F8C417F}"/>
    <hyperlink ref="J41" r:id="rId39" display="https://worldpopulationreview.com/states/rhode-island-population" xr:uid="{A0B8B186-BEE7-4C62-8235-6DDA8890A3FD}"/>
    <hyperlink ref="J42" r:id="rId40" display="https://worldpopulationreview.com/states/south-carolina-population" xr:uid="{02F0DF99-D531-47CC-917E-F226F515B50B}"/>
    <hyperlink ref="J43" r:id="rId41" display="https://worldpopulationreview.com/states/south-dakota-population" xr:uid="{3289DCB4-D06A-4F9E-BFF1-4CD6DC24BA78}"/>
    <hyperlink ref="J44" r:id="rId42" display="https://worldpopulationreview.com/states/tennessee-population" xr:uid="{A62C517C-2530-4BA8-BD8A-27C4E5508E9D}"/>
    <hyperlink ref="J45" r:id="rId43" display="https://worldpopulationreview.com/states/texas-population" xr:uid="{D62C55D7-406F-48A0-A2D8-19E300458548}"/>
    <hyperlink ref="J46" r:id="rId44" display="https://worldpopulationreview.com/states/utah-population" xr:uid="{4159EE3E-E08A-453D-B345-A262537FB025}"/>
    <hyperlink ref="J48" r:id="rId45" display="https://worldpopulationreview.com/states/vermont-population" xr:uid="{1F073D17-EB8D-43E9-AA74-0FE5557D87E7}"/>
    <hyperlink ref="J47" r:id="rId46" display="https://worldpopulationreview.com/states/virginia-population" xr:uid="{29610968-5694-4610-9C8D-976BA56C90C0}"/>
    <hyperlink ref="J49" r:id="rId47" display="https://worldpopulationreview.com/states/washington-population" xr:uid="{A69AEA2D-DE3D-491B-9B74-B1162E73E9D3}"/>
    <hyperlink ref="J51" r:id="rId48" display="https://worldpopulationreview.com/states/west-virginia-population" xr:uid="{908A91EA-D626-4607-9DC8-C77B2231BE06}"/>
    <hyperlink ref="J50" r:id="rId49" display="https://worldpopulationreview.com/states/wisconsin-population" xr:uid="{C45283EA-685D-4910-8736-0F1D44080139}"/>
    <hyperlink ref="J52" r:id="rId50" display="https://worldpopulationreview.com/states/wyoming-population" xr:uid="{D262F684-5E33-46E8-8573-8098A469354C}"/>
    <hyperlink ref="J2" r:id="rId51" display="https://worldpopulationreview.com/states/alaska-population" xr:uid="{9631D64B-5235-4AB2-B259-9E3635585FD7}"/>
  </hyperlinks>
  <pageMargins left="0.7" right="0.7" top="0.75" bottom="0.75" header="0.3" footer="0.3"/>
  <pageSetup orientation="portrait" r:id="rId5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C6592-E121-4601-AF66-C876953F5658}">
  <sheetPr codeName="Sheet6"/>
  <dimension ref="A1:N125"/>
  <sheetViews>
    <sheetView workbookViewId="0">
      <selection activeCell="K8" sqref="K8"/>
    </sheetView>
  </sheetViews>
  <sheetFormatPr defaultRowHeight="14.4" x14ac:dyDescent="0.3"/>
  <sheetData>
    <row r="1" spans="1:14" s="2" customFormat="1" ht="14.7" customHeight="1" x14ac:dyDescent="0.3">
      <c r="A1"/>
      <c r="B1"/>
      <c r="C1"/>
      <c r="G1" s="8" t="s">
        <v>182</v>
      </c>
      <c r="H1" s="88" t="s">
        <v>39</v>
      </c>
      <c r="I1" s="88"/>
      <c r="J1" s="88"/>
      <c r="K1" s="88" t="s">
        <v>44</v>
      </c>
      <c r="L1" s="88"/>
      <c r="M1" s="88"/>
      <c r="N1" s="2" t="s">
        <v>183</v>
      </c>
    </row>
    <row r="2" spans="1:14" ht="28.8" x14ac:dyDescent="0.3">
      <c r="B2" s="91" t="s">
        <v>184</v>
      </c>
      <c r="C2" s="91"/>
      <c r="D2" s="91" t="s">
        <v>185</v>
      </c>
      <c r="E2" s="91"/>
      <c r="G2" s="8" t="s">
        <v>186</v>
      </c>
      <c r="H2" s="8" t="s">
        <v>187</v>
      </c>
      <c r="I2" s="8" t="s">
        <v>188</v>
      </c>
      <c r="J2" s="8" t="s">
        <v>189</v>
      </c>
      <c r="K2" s="8" t="s">
        <v>187</v>
      </c>
      <c r="L2" s="8" t="s">
        <v>188</v>
      </c>
      <c r="M2" s="8" t="s">
        <v>189</v>
      </c>
    </row>
    <row r="3" spans="1:14" ht="28.8" x14ac:dyDescent="0.3">
      <c r="A3" s="2" t="s">
        <v>164</v>
      </c>
      <c r="B3" s="2" t="s">
        <v>190</v>
      </c>
      <c r="C3" s="2" t="s">
        <v>191</v>
      </c>
      <c r="D3" s="2" t="s">
        <v>190</v>
      </c>
      <c r="E3" s="2" t="s">
        <v>191</v>
      </c>
      <c r="G3" s="8"/>
      <c r="H3" s="9" t="s">
        <v>192</v>
      </c>
      <c r="I3" s="9" t="s">
        <v>193</v>
      </c>
      <c r="J3" s="8" t="s">
        <v>194</v>
      </c>
      <c r="K3" s="9" t="s">
        <v>192</v>
      </c>
      <c r="L3" s="9" t="s">
        <v>193</v>
      </c>
      <c r="M3" s="8" t="s">
        <v>194</v>
      </c>
    </row>
    <row r="4" spans="1:14" x14ac:dyDescent="0.3">
      <c r="A4">
        <v>0</v>
      </c>
      <c r="B4">
        <f>1-H4</f>
        <v>0.99416300000000002</v>
      </c>
      <c r="C4">
        <f>1-K4</f>
        <v>0.99509300000000001</v>
      </c>
      <c r="D4">
        <f>(1-H4)*(1-H5)</f>
        <v>0.99375539316999995</v>
      </c>
      <c r="E4">
        <f>(1-K4)*(1-K5)</f>
        <v>0.99477855061200005</v>
      </c>
      <c r="G4" s="7">
        <v>0</v>
      </c>
      <c r="H4" s="10">
        <v>5.8370000000000002E-3</v>
      </c>
      <c r="I4" s="11">
        <v>100000</v>
      </c>
      <c r="J4" s="10">
        <v>74.12</v>
      </c>
      <c r="K4" s="10">
        <v>4.9069999999999999E-3</v>
      </c>
      <c r="L4" s="11">
        <v>100000</v>
      </c>
      <c r="M4" s="10">
        <v>79.78</v>
      </c>
    </row>
    <row r="5" spans="1:14" x14ac:dyDescent="0.3">
      <c r="A5">
        <v>1</v>
      </c>
      <c r="B5">
        <f t="shared" ref="B5:B68" si="0">1-H5</f>
        <v>0.99958999999999998</v>
      </c>
      <c r="C5">
        <f t="shared" ref="C5:C68" si="1">1-K5</f>
        <v>0.99968400000000002</v>
      </c>
      <c r="D5">
        <f t="shared" ref="D5:D68" si="2">(1-H5)*(1-H6)</f>
        <v>0.99933610413999996</v>
      </c>
      <c r="E5">
        <f t="shared" ref="E5:E68" si="3">(1-K5)*(1-K6)</f>
        <v>0.99948806193600004</v>
      </c>
      <c r="G5" s="7">
        <v>1</v>
      </c>
      <c r="H5" s="10">
        <v>4.0999999999999999E-4</v>
      </c>
      <c r="I5" s="11">
        <v>99416</v>
      </c>
      <c r="J5" s="10">
        <v>73.55</v>
      </c>
      <c r="K5" s="10">
        <v>3.1599999999999998E-4</v>
      </c>
      <c r="L5" s="11">
        <v>99509</v>
      </c>
      <c r="M5" s="10">
        <v>79.17</v>
      </c>
    </row>
    <row r="6" spans="1:14" x14ac:dyDescent="0.3">
      <c r="A6">
        <v>2</v>
      </c>
      <c r="B6">
        <f t="shared" si="0"/>
        <v>0.99974600000000002</v>
      </c>
      <c r="C6">
        <f t="shared" si="1"/>
        <v>0.99980400000000003</v>
      </c>
      <c r="D6">
        <f t="shared" si="2"/>
        <v>0.99953905257800002</v>
      </c>
      <c r="E6">
        <f t="shared" si="3"/>
        <v>0.99964403136000002</v>
      </c>
      <c r="G6" s="7">
        <v>2</v>
      </c>
      <c r="H6" s="10">
        <v>2.5399999999999999E-4</v>
      </c>
      <c r="I6" s="11">
        <v>99376</v>
      </c>
      <c r="J6" s="10">
        <v>72.58</v>
      </c>
      <c r="K6" s="10">
        <v>1.9599999999999999E-4</v>
      </c>
      <c r="L6" s="11">
        <v>99478</v>
      </c>
      <c r="M6" s="10">
        <v>78.19</v>
      </c>
    </row>
    <row r="7" spans="1:14" x14ac:dyDescent="0.3">
      <c r="A7">
        <v>3</v>
      </c>
      <c r="B7">
        <f t="shared" si="0"/>
        <v>0.99979300000000004</v>
      </c>
      <c r="C7">
        <f t="shared" si="1"/>
        <v>0.99983999999999995</v>
      </c>
      <c r="D7">
        <f t="shared" si="2"/>
        <v>0.99962603456900001</v>
      </c>
      <c r="E7">
        <f t="shared" si="3"/>
        <v>0.99971102063999995</v>
      </c>
      <c r="G7" s="7">
        <v>3</v>
      </c>
      <c r="H7" s="10">
        <v>2.0699999999999999E-4</v>
      </c>
      <c r="I7" s="11">
        <v>99350</v>
      </c>
      <c r="J7" s="10">
        <v>71.599999999999994</v>
      </c>
      <c r="K7" s="10">
        <v>1.6000000000000001E-4</v>
      </c>
      <c r="L7" s="11">
        <v>99458</v>
      </c>
      <c r="M7" s="10">
        <v>77.209999999999994</v>
      </c>
    </row>
    <row r="8" spans="1:14" x14ac:dyDescent="0.3">
      <c r="A8">
        <v>4</v>
      </c>
      <c r="B8">
        <f t="shared" si="0"/>
        <v>0.99983299999999997</v>
      </c>
      <c r="C8">
        <f t="shared" si="1"/>
        <v>0.99987099999999995</v>
      </c>
      <c r="D8">
        <f t="shared" si="2"/>
        <v>0.99969202354700004</v>
      </c>
      <c r="E8">
        <f t="shared" si="3"/>
        <v>0.99976201406099996</v>
      </c>
      <c r="G8" s="7">
        <v>4</v>
      </c>
      <c r="H8" s="10">
        <v>1.6699999999999999E-4</v>
      </c>
      <c r="I8" s="11">
        <v>99330</v>
      </c>
      <c r="J8" s="10">
        <v>70.62</v>
      </c>
      <c r="K8" s="10">
        <v>1.2899999999999999E-4</v>
      </c>
      <c r="L8" s="11">
        <v>99442</v>
      </c>
      <c r="M8" s="10">
        <v>76.22</v>
      </c>
    </row>
    <row r="9" spans="1:14" x14ac:dyDescent="0.3">
      <c r="A9">
        <v>5</v>
      </c>
      <c r="B9">
        <f t="shared" si="0"/>
        <v>0.99985900000000005</v>
      </c>
      <c r="C9">
        <f t="shared" si="1"/>
        <v>0.99989099999999997</v>
      </c>
      <c r="D9">
        <f t="shared" si="2"/>
        <v>0.99973601734300011</v>
      </c>
      <c r="E9">
        <f t="shared" si="3"/>
        <v>0.9997910109</v>
      </c>
      <c r="G9" s="7">
        <v>5</v>
      </c>
      <c r="H9" s="10">
        <v>1.4100000000000001E-4</v>
      </c>
      <c r="I9" s="11">
        <v>99313</v>
      </c>
      <c r="J9" s="10">
        <v>69.63</v>
      </c>
      <c r="K9" s="10">
        <v>1.0900000000000001E-4</v>
      </c>
      <c r="L9" s="11">
        <v>99430</v>
      </c>
      <c r="M9" s="10">
        <v>75.23</v>
      </c>
    </row>
    <row r="10" spans="1:14" x14ac:dyDescent="0.3">
      <c r="A10">
        <v>6</v>
      </c>
      <c r="B10">
        <f t="shared" si="0"/>
        <v>0.99987700000000002</v>
      </c>
      <c r="C10">
        <f t="shared" si="1"/>
        <v>0.99990000000000001</v>
      </c>
      <c r="D10">
        <f t="shared" si="2"/>
        <v>0.99976401389899994</v>
      </c>
      <c r="E10">
        <f t="shared" si="3"/>
        <v>0.99980400960000004</v>
      </c>
      <c r="G10" s="7">
        <v>6</v>
      </c>
      <c r="H10" s="10">
        <v>1.2300000000000001E-4</v>
      </c>
      <c r="I10" s="11">
        <v>99299</v>
      </c>
      <c r="J10" s="10">
        <v>68.64</v>
      </c>
      <c r="K10" s="10">
        <v>1E-4</v>
      </c>
      <c r="L10" s="11">
        <v>99419</v>
      </c>
      <c r="M10" s="10">
        <v>74.239999999999995</v>
      </c>
    </row>
    <row r="11" spans="1:14" x14ac:dyDescent="0.3">
      <c r="A11">
        <v>7</v>
      </c>
      <c r="B11">
        <f t="shared" si="0"/>
        <v>0.99988699999999997</v>
      </c>
      <c r="C11">
        <f t="shared" si="1"/>
        <v>0.99990400000000002</v>
      </c>
      <c r="D11">
        <f t="shared" si="2"/>
        <v>0.99977901220400001</v>
      </c>
      <c r="E11">
        <f t="shared" si="3"/>
        <v>0.99981200883200005</v>
      </c>
      <c r="G11" s="7">
        <v>7</v>
      </c>
      <c r="H11" s="10">
        <v>1.13E-4</v>
      </c>
      <c r="I11" s="11">
        <v>99287</v>
      </c>
      <c r="J11" s="10">
        <v>67.650000000000006</v>
      </c>
      <c r="K11" s="10">
        <v>9.6000000000000002E-5</v>
      </c>
      <c r="L11" s="11">
        <v>99409</v>
      </c>
      <c r="M11" s="10">
        <v>73.25</v>
      </c>
    </row>
    <row r="12" spans="1:14" x14ac:dyDescent="0.3">
      <c r="A12">
        <v>8</v>
      </c>
      <c r="B12">
        <f t="shared" si="0"/>
        <v>0.999892</v>
      </c>
      <c r="C12">
        <f t="shared" si="1"/>
        <v>0.99990800000000002</v>
      </c>
      <c r="D12">
        <f t="shared" si="2"/>
        <v>0.99977801231200003</v>
      </c>
      <c r="E12">
        <f t="shared" si="3"/>
        <v>0.99981900818799996</v>
      </c>
      <c r="G12" s="7">
        <v>8</v>
      </c>
      <c r="H12" s="10">
        <v>1.08E-4</v>
      </c>
      <c r="I12" s="11">
        <v>99276</v>
      </c>
      <c r="J12" s="10">
        <v>66.650000000000006</v>
      </c>
      <c r="K12" s="10">
        <v>9.2E-5</v>
      </c>
      <c r="L12" s="11">
        <v>99399</v>
      </c>
      <c r="M12" s="10">
        <v>72.25</v>
      </c>
    </row>
    <row r="13" spans="1:14" x14ac:dyDescent="0.3">
      <c r="A13">
        <v>9</v>
      </c>
      <c r="B13">
        <f t="shared" si="0"/>
        <v>0.99988600000000005</v>
      </c>
      <c r="C13">
        <f t="shared" si="1"/>
        <v>0.99991099999999999</v>
      </c>
      <c r="D13">
        <f t="shared" si="2"/>
        <v>0.99975901447800009</v>
      </c>
      <c r="E13">
        <f t="shared" si="3"/>
        <v>0.99981900818799996</v>
      </c>
      <c r="G13" s="7">
        <v>9</v>
      </c>
      <c r="H13" s="10">
        <v>1.1400000000000001E-4</v>
      </c>
      <c r="I13" s="11">
        <v>99265</v>
      </c>
      <c r="J13" s="10">
        <v>65.66</v>
      </c>
      <c r="K13" s="10">
        <v>8.8999999999999995E-5</v>
      </c>
      <c r="L13" s="11">
        <v>99390</v>
      </c>
      <c r="M13" s="10">
        <v>71.260000000000005</v>
      </c>
    </row>
    <row r="14" spans="1:14" x14ac:dyDescent="0.3">
      <c r="A14">
        <v>10</v>
      </c>
      <c r="B14">
        <f t="shared" si="0"/>
        <v>0.99987300000000001</v>
      </c>
      <c r="C14">
        <f t="shared" si="1"/>
        <v>0.99990800000000002</v>
      </c>
      <c r="D14">
        <f t="shared" si="2"/>
        <v>0.99972701854200008</v>
      </c>
      <c r="E14">
        <f t="shared" si="3"/>
        <v>0.99980400956799997</v>
      </c>
      <c r="G14" s="7">
        <v>10</v>
      </c>
      <c r="H14" s="10">
        <v>1.27E-4</v>
      </c>
      <c r="I14" s="11">
        <v>99254</v>
      </c>
      <c r="J14" s="10">
        <v>64.67</v>
      </c>
      <c r="K14" s="10">
        <v>9.2E-5</v>
      </c>
      <c r="L14" s="11">
        <v>99381</v>
      </c>
      <c r="M14" s="10">
        <v>70.27</v>
      </c>
    </row>
    <row r="15" spans="1:14" x14ac:dyDescent="0.3">
      <c r="A15">
        <v>11</v>
      </c>
      <c r="B15">
        <f t="shared" si="0"/>
        <v>0.99985400000000002</v>
      </c>
      <c r="C15">
        <f t="shared" si="1"/>
        <v>0.99989600000000001</v>
      </c>
      <c r="D15">
        <f t="shared" si="2"/>
        <v>0.99968002540400003</v>
      </c>
      <c r="E15">
        <f t="shared" si="3"/>
        <v>0.99977301279200004</v>
      </c>
      <c r="G15" s="7">
        <v>11</v>
      </c>
      <c r="H15" s="10">
        <v>1.46E-4</v>
      </c>
      <c r="I15" s="11">
        <v>99241</v>
      </c>
      <c r="J15" s="10">
        <v>63.68</v>
      </c>
      <c r="K15" s="10">
        <v>1.0399999999999999E-4</v>
      </c>
      <c r="L15" s="11">
        <v>99372</v>
      </c>
      <c r="M15" s="10">
        <v>69.27</v>
      </c>
    </row>
    <row r="16" spans="1:14" x14ac:dyDescent="0.3">
      <c r="A16">
        <v>12</v>
      </c>
      <c r="B16">
        <f t="shared" si="0"/>
        <v>0.99982599999999999</v>
      </c>
      <c r="C16">
        <f t="shared" si="1"/>
        <v>0.99987700000000002</v>
      </c>
      <c r="D16">
        <f t="shared" si="2"/>
        <v>0.999598039672</v>
      </c>
      <c r="E16">
        <f t="shared" si="3"/>
        <v>0.9997320178350001</v>
      </c>
      <c r="G16" s="7">
        <v>12</v>
      </c>
      <c r="H16" s="10">
        <v>1.74E-4</v>
      </c>
      <c r="I16" s="11">
        <v>99227</v>
      </c>
      <c r="J16" s="10">
        <v>62.69</v>
      </c>
      <c r="K16" s="10">
        <v>1.2300000000000001E-4</v>
      </c>
      <c r="L16" s="11">
        <v>99362</v>
      </c>
      <c r="M16" s="10">
        <v>68.28</v>
      </c>
    </row>
    <row r="17" spans="1:13" x14ac:dyDescent="0.3">
      <c r="A17">
        <v>13</v>
      </c>
      <c r="B17">
        <f t="shared" si="0"/>
        <v>0.99977199999999999</v>
      </c>
      <c r="C17">
        <f t="shared" si="1"/>
        <v>0.99985500000000005</v>
      </c>
      <c r="D17">
        <f t="shared" si="2"/>
        <v>0.99946007113599999</v>
      </c>
      <c r="E17">
        <f t="shared" si="3"/>
        <v>0.99968202508500004</v>
      </c>
      <c r="G17" s="7">
        <v>13</v>
      </c>
      <c r="H17" s="10">
        <v>2.2800000000000001E-4</v>
      </c>
      <c r="I17" s="11">
        <v>99209</v>
      </c>
      <c r="J17" s="10">
        <v>61.7</v>
      </c>
      <c r="K17" s="10">
        <v>1.45E-4</v>
      </c>
      <c r="L17" s="11">
        <v>99349</v>
      </c>
      <c r="M17" s="10">
        <v>67.290000000000006</v>
      </c>
    </row>
    <row r="18" spans="1:13" x14ac:dyDescent="0.3">
      <c r="A18">
        <v>14</v>
      </c>
      <c r="B18">
        <f t="shared" si="0"/>
        <v>0.99968800000000002</v>
      </c>
      <c r="C18">
        <f t="shared" si="1"/>
        <v>0.99982700000000002</v>
      </c>
      <c r="D18">
        <f t="shared" si="2"/>
        <v>0.99925313572000007</v>
      </c>
      <c r="E18">
        <f t="shared" si="3"/>
        <v>0.99961703632999999</v>
      </c>
      <c r="G18" s="7">
        <v>14</v>
      </c>
      <c r="H18" s="10">
        <v>3.1199999999999999E-4</v>
      </c>
      <c r="I18" s="11">
        <v>99187</v>
      </c>
      <c r="J18" s="10">
        <v>60.71</v>
      </c>
      <c r="K18" s="10">
        <v>1.73E-4</v>
      </c>
      <c r="L18" s="11">
        <v>99335</v>
      </c>
      <c r="M18" s="10">
        <v>66.3</v>
      </c>
    </row>
    <row r="19" spans="1:13" x14ac:dyDescent="0.3">
      <c r="A19">
        <v>15</v>
      </c>
      <c r="B19">
        <f t="shared" si="0"/>
        <v>0.99956500000000004</v>
      </c>
      <c r="C19">
        <f t="shared" si="1"/>
        <v>0.99978999999999996</v>
      </c>
      <c r="D19">
        <f t="shared" si="2"/>
        <v>0.99896126273999997</v>
      </c>
      <c r="E19">
        <f t="shared" si="3"/>
        <v>0.99953305397000003</v>
      </c>
      <c r="G19" s="7">
        <v>15</v>
      </c>
      <c r="H19" s="10">
        <v>4.35E-4</v>
      </c>
      <c r="I19" s="11">
        <v>99156</v>
      </c>
      <c r="J19" s="10">
        <v>59.73</v>
      </c>
      <c r="K19" s="10">
        <v>2.1000000000000001E-4</v>
      </c>
      <c r="L19" s="11">
        <v>99318</v>
      </c>
      <c r="M19" s="10">
        <v>65.31</v>
      </c>
    </row>
    <row r="20" spans="1:13" x14ac:dyDescent="0.3">
      <c r="A20">
        <v>16</v>
      </c>
      <c r="B20">
        <f t="shared" si="0"/>
        <v>0.99939599999999995</v>
      </c>
      <c r="C20">
        <f t="shared" si="1"/>
        <v>0.99974300000000005</v>
      </c>
      <c r="D20">
        <f t="shared" si="2"/>
        <v>0.99858249165599999</v>
      </c>
      <c r="E20">
        <f t="shared" si="3"/>
        <v>0.99942908069799996</v>
      </c>
      <c r="G20" s="7">
        <v>16</v>
      </c>
      <c r="H20" s="10">
        <v>6.0400000000000004E-4</v>
      </c>
      <c r="I20" s="11">
        <v>99113</v>
      </c>
      <c r="J20" s="10">
        <v>58.76</v>
      </c>
      <c r="K20" s="10">
        <v>2.5700000000000001E-4</v>
      </c>
      <c r="L20" s="11">
        <v>99297</v>
      </c>
      <c r="M20" s="10">
        <v>64.319999999999993</v>
      </c>
    </row>
    <row r="21" spans="1:13" x14ac:dyDescent="0.3">
      <c r="A21">
        <v>17</v>
      </c>
      <c r="B21">
        <f t="shared" si="0"/>
        <v>0.99918600000000002</v>
      </c>
      <c r="C21">
        <f t="shared" si="1"/>
        <v>0.99968599999999996</v>
      </c>
      <c r="D21">
        <f t="shared" si="2"/>
        <v>0.99813585551399997</v>
      </c>
      <c r="E21">
        <f t="shared" si="3"/>
        <v>0.99930212057599987</v>
      </c>
      <c r="G21" s="7">
        <v>17</v>
      </c>
      <c r="H21" s="10">
        <v>8.1400000000000005E-4</v>
      </c>
      <c r="I21" s="11">
        <v>99053</v>
      </c>
      <c r="J21" s="10">
        <v>57.79</v>
      </c>
      <c r="K21" s="10">
        <v>3.1399999999999999E-4</v>
      </c>
      <c r="L21" s="11">
        <v>99271</v>
      </c>
      <c r="M21" s="10">
        <v>63.34</v>
      </c>
    </row>
    <row r="22" spans="1:13" x14ac:dyDescent="0.3">
      <c r="A22">
        <v>18</v>
      </c>
      <c r="B22">
        <f t="shared" si="0"/>
        <v>0.99894899999999998</v>
      </c>
      <c r="C22">
        <f t="shared" si="1"/>
        <v>0.99961599999999995</v>
      </c>
      <c r="D22">
        <f t="shared" si="2"/>
        <v>0.99770031375000001</v>
      </c>
      <c r="E22">
        <f t="shared" si="3"/>
        <v>0.99917616895999994</v>
      </c>
      <c r="G22" s="7">
        <v>18</v>
      </c>
      <c r="H22" s="10">
        <v>1.0510000000000001E-3</v>
      </c>
      <c r="I22" s="11">
        <v>98972</v>
      </c>
      <c r="J22" s="10">
        <v>56.84</v>
      </c>
      <c r="K22" s="10">
        <v>3.8400000000000001E-4</v>
      </c>
      <c r="L22" s="11">
        <v>99240</v>
      </c>
      <c r="M22" s="10">
        <v>62.36</v>
      </c>
    </row>
    <row r="23" spans="1:13" x14ac:dyDescent="0.3">
      <c r="A23">
        <v>19</v>
      </c>
      <c r="B23">
        <f t="shared" si="0"/>
        <v>0.99875000000000003</v>
      </c>
      <c r="C23">
        <f t="shared" si="1"/>
        <v>0.99956</v>
      </c>
      <c r="D23">
        <f t="shared" si="2"/>
        <v>0.99735374750000005</v>
      </c>
      <c r="E23">
        <f t="shared" si="3"/>
        <v>0.99907521340000005</v>
      </c>
      <c r="G23" s="7">
        <v>19</v>
      </c>
      <c r="H23" s="10">
        <v>1.25E-3</v>
      </c>
      <c r="I23" s="11">
        <v>98868</v>
      </c>
      <c r="J23" s="10">
        <v>55.9</v>
      </c>
      <c r="K23" s="10">
        <v>4.4000000000000002E-4</v>
      </c>
      <c r="L23" s="11">
        <v>99202</v>
      </c>
      <c r="M23" s="10">
        <v>61.38</v>
      </c>
    </row>
    <row r="24" spans="1:13" x14ac:dyDescent="0.3">
      <c r="A24">
        <v>20</v>
      </c>
      <c r="B24">
        <f t="shared" si="0"/>
        <v>0.99860199999999999</v>
      </c>
      <c r="C24">
        <f t="shared" si="1"/>
        <v>0.99951500000000004</v>
      </c>
      <c r="D24">
        <f t="shared" si="2"/>
        <v>0.99708013055200007</v>
      </c>
      <c r="E24">
        <f t="shared" si="3"/>
        <v>0.998982258505</v>
      </c>
      <c r="G24" s="7">
        <v>20</v>
      </c>
      <c r="H24" s="10">
        <v>1.3979999999999999E-3</v>
      </c>
      <c r="I24" s="11">
        <v>98745</v>
      </c>
      <c r="J24" s="10">
        <v>54.97</v>
      </c>
      <c r="K24" s="10">
        <v>4.8500000000000003E-4</v>
      </c>
      <c r="L24" s="11">
        <v>99159</v>
      </c>
      <c r="M24" s="10">
        <v>60.41</v>
      </c>
    </row>
    <row r="25" spans="1:13" x14ac:dyDescent="0.3">
      <c r="A25">
        <v>21</v>
      </c>
      <c r="B25">
        <f t="shared" si="0"/>
        <v>0.99847600000000003</v>
      </c>
      <c r="C25">
        <f t="shared" si="1"/>
        <v>0.99946699999999999</v>
      </c>
      <c r="D25">
        <f t="shared" si="2"/>
        <v>0.99686645668800011</v>
      </c>
      <c r="E25">
        <f t="shared" si="3"/>
        <v>0.99889330594199999</v>
      </c>
      <c r="G25" s="7">
        <v>21</v>
      </c>
      <c r="H25" s="10">
        <v>1.524E-3</v>
      </c>
      <c r="I25" s="11">
        <v>98607</v>
      </c>
      <c r="J25" s="10">
        <v>54.04</v>
      </c>
      <c r="K25" s="10">
        <v>5.3300000000000005E-4</v>
      </c>
      <c r="L25" s="11">
        <v>99111</v>
      </c>
      <c r="M25" s="10">
        <v>59.44</v>
      </c>
    </row>
    <row r="26" spans="1:13" x14ac:dyDescent="0.3">
      <c r="A26">
        <v>22</v>
      </c>
      <c r="B26">
        <f t="shared" si="0"/>
        <v>0.99838800000000005</v>
      </c>
      <c r="C26">
        <f t="shared" si="1"/>
        <v>0.99942600000000004</v>
      </c>
      <c r="D26">
        <f t="shared" si="2"/>
        <v>0.99670871138400008</v>
      </c>
      <c r="E26">
        <f t="shared" si="3"/>
        <v>0.9988093541580001</v>
      </c>
      <c r="G26" s="7">
        <v>22</v>
      </c>
      <c r="H26" s="10">
        <v>1.6119999999999999E-3</v>
      </c>
      <c r="I26" s="11">
        <v>98456</v>
      </c>
      <c r="J26" s="10">
        <v>53.12</v>
      </c>
      <c r="K26" s="10">
        <v>5.7399999999999997E-4</v>
      </c>
      <c r="L26" s="11">
        <v>99058</v>
      </c>
      <c r="M26" s="10">
        <v>58.47</v>
      </c>
    </row>
    <row r="27" spans="1:13" x14ac:dyDescent="0.3">
      <c r="A27">
        <v>23</v>
      </c>
      <c r="B27">
        <f t="shared" si="0"/>
        <v>0.99831800000000004</v>
      </c>
      <c r="C27">
        <f t="shared" si="1"/>
        <v>0.99938300000000002</v>
      </c>
      <c r="D27">
        <f t="shared" si="2"/>
        <v>0.996573938454</v>
      </c>
      <c r="E27">
        <f t="shared" si="3"/>
        <v>0.99872840413500008</v>
      </c>
      <c r="G27" s="7">
        <v>23</v>
      </c>
      <c r="H27" s="10">
        <v>1.6819999999999999E-3</v>
      </c>
      <c r="I27" s="11">
        <v>98298</v>
      </c>
      <c r="J27" s="10">
        <v>52.21</v>
      </c>
      <c r="K27" s="10">
        <v>6.1700000000000004E-4</v>
      </c>
      <c r="L27" s="11">
        <v>99001</v>
      </c>
      <c r="M27" s="10">
        <v>57.5</v>
      </c>
    </row>
    <row r="28" spans="1:13" x14ac:dyDescent="0.3">
      <c r="A28">
        <v>24</v>
      </c>
      <c r="B28">
        <f t="shared" si="0"/>
        <v>0.99825299999999995</v>
      </c>
      <c r="C28">
        <f t="shared" si="1"/>
        <v>0.99934500000000004</v>
      </c>
      <c r="D28">
        <f t="shared" si="2"/>
        <v>0.99644416556399995</v>
      </c>
      <c r="E28">
        <f t="shared" si="3"/>
        <v>0.99864545849999997</v>
      </c>
      <c r="G28" s="7">
        <v>24</v>
      </c>
      <c r="H28" s="10">
        <v>1.7470000000000001E-3</v>
      </c>
      <c r="I28" s="11">
        <v>98132</v>
      </c>
      <c r="J28" s="10">
        <v>51.3</v>
      </c>
      <c r="K28" s="10">
        <v>6.5499999999999998E-4</v>
      </c>
      <c r="L28" s="11">
        <v>98940</v>
      </c>
      <c r="M28" s="10">
        <v>56.54</v>
      </c>
    </row>
    <row r="29" spans="1:13" x14ac:dyDescent="0.3">
      <c r="A29">
        <v>25</v>
      </c>
      <c r="B29">
        <f t="shared" si="0"/>
        <v>0.99818799999999996</v>
      </c>
      <c r="C29">
        <f t="shared" si="1"/>
        <v>0.99929999999999997</v>
      </c>
      <c r="D29">
        <f t="shared" si="2"/>
        <v>0.99630741380799992</v>
      </c>
      <c r="E29">
        <f t="shared" si="3"/>
        <v>0.99855752009999987</v>
      </c>
      <c r="G29" s="7">
        <v>25</v>
      </c>
      <c r="H29" s="10">
        <v>1.812E-3</v>
      </c>
      <c r="I29" s="11">
        <v>97961</v>
      </c>
      <c r="J29" s="10">
        <v>50.39</v>
      </c>
      <c r="K29" s="10">
        <v>6.9999999999999999E-4</v>
      </c>
      <c r="L29" s="11">
        <v>98875</v>
      </c>
      <c r="M29" s="10">
        <v>55.58</v>
      </c>
    </row>
    <row r="30" spans="1:13" x14ac:dyDescent="0.3">
      <c r="A30">
        <v>26</v>
      </c>
      <c r="B30">
        <f t="shared" si="0"/>
        <v>0.998116</v>
      </c>
      <c r="C30">
        <f t="shared" si="1"/>
        <v>0.99925699999999995</v>
      </c>
      <c r="D30">
        <f t="shared" si="2"/>
        <v>0.99614571901600002</v>
      </c>
      <c r="E30">
        <f t="shared" si="3"/>
        <v>0.99846159142799995</v>
      </c>
      <c r="G30" s="7">
        <v>26</v>
      </c>
      <c r="H30" s="10">
        <v>1.884E-3</v>
      </c>
      <c r="I30" s="11">
        <v>97783</v>
      </c>
      <c r="J30" s="10">
        <v>49.48</v>
      </c>
      <c r="K30" s="10">
        <v>7.4299999999999995E-4</v>
      </c>
      <c r="L30" s="11">
        <v>98806</v>
      </c>
      <c r="M30" s="10">
        <v>54.61</v>
      </c>
    </row>
    <row r="31" spans="1:13" x14ac:dyDescent="0.3">
      <c r="A31">
        <v>27</v>
      </c>
      <c r="B31">
        <f t="shared" si="0"/>
        <v>0.99802599999999997</v>
      </c>
      <c r="C31">
        <f t="shared" si="1"/>
        <v>0.99920399999999998</v>
      </c>
      <c r="D31">
        <f t="shared" si="2"/>
        <v>0.99596008617999998</v>
      </c>
      <c r="E31">
        <f t="shared" si="3"/>
        <v>0.99835367739599989</v>
      </c>
      <c r="G31" s="7">
        <v>27</v>
      </c>
      <c r="H31" s="10">
        <v>1.9740000000000001E-3</v>
      </c>
      <c r="I31" s="11">
        <v>97599</v>
      </c>
      <c r="J31" s="10">
        <v>48.57</v>
      </c>
      <c r="K31" s="10">
        <v>7.9600000000000005E-4</v>
      </c>
      <c r="L31" s="11">
        <v>98732</v>
      </c>
      <c r="M31" s="10">
        <v>53.66</v>
      </c>
    </row>
    <row r="32" spans="1:13" x14ac:dyDescent="0.3">
      <c r="A32">
        <v>28</v>
      </c>
      <c r="B32">
        <f t="shared" si="0"/>
        <v>0.99792999999999998</v>
      </c>
      <c r="C32">
        <f t="shared" si="1"/>
        <v>0.99914899999999995</v>
      </c>
      <c r="D32">
        <f t="shared" si="2"/>
        <v>0.99576249604</v>
      </c>
      <c r="E32">
        <f t="shared" si="3"/>
        <v>0.99823577781399997</v>
      </c>
      <c r="G32" s="7">
        <v>28</v>
      </c>
      <c r="H32" s="10">
        <v>2.0699999999999998E-3</v>
      </c>
      <c r="I32" s="11">
        <v>97406</v>
      </c>
      <c r="J32" s="10">
        <v>47.66</v>
      </c>
      <c r="K32" s="10">
        <v>8.5099999999999998E-4</v>
      </c>
      <c r="L32" s="11">
        <v>98654</v>
      </c>
      <c r="M32" s="10">
        <v>52.7</v>
      </c>
    </row>
    <row r="33" spans="1:13" x14ac:dyDescent="0.3">
      <c r="A33">
        <v>29</v>
      </c>
      <c r="B33">
        <f t="shared" si="0"/>
        <v>0.99782800000000005</v>
      </c>
      <c r="C33">
        <f t="shared" si="1"/>
        <v>0.99908600000000003</v>
      </c>
      <c r="D33">
        <f t="shared" si="2"/>
        <v>0.99555794129999997</v>
      </c>
      <c r="E33">
        <f t="shared" si="3"/>
        <v>0.99811089206400005</v>
      </c>
      <c r="G33" s="7">
        <v>29</v>
      </c>
      <c r="H33" s="10">
        <v>2.1719999999999999E-3</v>
      </c>
      <c r="I33" s="11">
        <v>97205</v>
      </c>
      <c r="J33" s="10">
        <v>46.76</v>
      </c>
      <c r="K33" s="10">
        <v>9.1399999999999999E-4</v>
      </c>
      <c r="L33" s="11">
        <v>98570</v>
      </c>
      <c r="M33" s="10">
        <v>51.74</v>
      </c>
    </row>
    <row r="34" spans="1:13" x14ac:dyDescent="0.3">
      <c r="A34">
        <v>30</v>
      </c>
      <c r="B34">
        <f t="shared" si="0"/>
        <v>0.99772499999999997</v>
      </c>
      <c r="C34">
        <f t="shared" si="1"/>
        <v>0.99902400000000002</v>
      </c>
      <c r="D34">
        <f t="shared" si="2"/>
        <v>0.99536238719999992</v>
      </c>
      <c r="E34">
        <f t="shared" si="3"/>
        <v>0.99798401601600006</v>
      </c>
      <c r="G34" s="7">
        <v>30</v>
      </c>
      <c r="H34" s="10">
        <v>2.2750000000000001E-3</v>
      </c>
      <c r="I34" s="11">
        <v>96994</v>
      </c>
      <c r="J34" s="10">
        <v>45.86</v>
      </c>
      <c r="K34" s="10">
        <v>9.7599999999999998E-4</v>
      </c>
      <c r="L34" s="11">
        <v>98480</v>
      </c>
      <c r="M34" s="10">
        <v>50.79</v>
      </c>
    </row>
    <row r="35" spans="1:13" x14ac:dyDescent="0.3">
      <c r="A35">
        <v>31</v>
      </c>
      <c r="B35">
        <f t="shared" si="0"/>
        <v>0.99763199999999996</v>
      </c>
      <c r="C35">
        <f t="shared" si="1"/>
        <v>0.99895900000000004</v>
      </c>
      <c r="D35">
        <f t="shared" si="2"/>
        <v>0.99519678028799996</v>
      </c>
      <c r="E35">
        <f t="shared" si="3"/>
        <v>0.99784216383800006</v>
      </c>
      <c r="G35" s="7">
        <v>31</v>
      </c>
      <c r="H35" s="10">
        <v>2.3679999999999999E-3</v>
      </c>
      <c r="I35" s="11">
        <v>96773</v>
      </c>
      <c r="J35" s="10">
        <v>44.97</v>
      </c>
      <c r="K35" s="10">
        <v>1.041E-3</v>
      </c>
      <c r="L35" s="11">
        <v>98383</v>
      </c>
      <c r="M35" s="10">
        <v>49.84</v>
      </c>
    </row>
    <row r="36" spans="1:13" x14ac:dyDescent="0.3">
      <c r="A36">
        <v>32</v>
      </c>
      <c r="B36">
        <f t="shared" si="0"/>
        <v>0.99755899999999997</v>
      </c>
      <c r="C36">
        <f t="shared" si="1"/>
        <v>0.99888200000000005</v>
      </c>
      <c r="D36">
        <f t="shared" si="2"/>
        <v>0.99504814399700003</v>
      </c>
      <c r="E36">
        <f t="shared" si="3"/>
        <v>0.99769732594799998</v>
      </c>
      <c r="G36" s="7">
        <v>32</v>
      </c>
      <c r="H36" s="10">
        <v>2.441E-3</v>
      </c>
      <c r="I36" s="11">
        <v>96544</v>
      </c>
      <c r="J36" s="10">
        <v>44.07</v>
      </c>
      <c r="K36" s="10">
        <v>1.1180000000000001E-3</v>
      </c>
      <c r="L36" s="11">
        <v>98281</v>
      </c>
      <c r="M36" s="10">
        <v>48.89</v>
      </c>
    </row>
    <row r="37" spans="1:13" x14ac:dyDescent="0.3">
      <c r="A37">
        <v>33</v>
      </c>
      <c r="B37">
        <f t="shared" si="0"/>
        <v>0.99748300000000001</v>
      </c>
      <c r="C37">
        <f t="shared" si="1"/>
        <v>0.99881399999999998</v>
      </c>
      <c r="D37">
        <f t="shared" si="2"/>
        <v>0.99489951903000007</v>
      </c>
      <c r="E37">
        <f t="shared" si="3"/>
        <v>0.9975744718259999</v>
      </c>
      <c r="G37" s="7">
        <v>33</v>
      </c>
      <c r="H37" s="10">
        <v>2.5170000000000001E-3</v>
      </c>
      <c r="I37" s="11">
        <v>96308</v>
      </c>
      <c r="J37" s="10">
        <v>43.18</v>
      </c>
      <c r="K37" s="10">
        <v>1.186E-3</v>
      </c>
      <c r="L37" s="11">
        <v>98171</v>
      </c>
      <c r="M37" s="10">
        <v>47.94</v>
      </c>
    </row>
    <row r="38" spans="1:13" x14ac:dyDescent="0.3">
      <c r="A38">
        <v>34</v>
      </c>
      <c r="B38">
        <f t="shared" si="0"/>
        <v>0.99741000000000002</v>
      </c>
      <c r="C38">
        <f t="shared" si="1"/>
        <v>0.99875899999999995</v>
      </c>
      <c r="D38">
        <f t="shared" si="2"/>
        <v>0.99474392307000004</v>
      </c>
      <c r="E38">
        <f t="shared" si="3"/>
        <v>0.99745462074599989</v>
      </c>
      <c r="G38" s="7">
        <v>34</v>
      </c>
      <c r="H38" s="10">
        <v>2.5899999999999999E-3</v>
      </c>
      <c r="I38" s="11">
        <v>96066</v>
      </c>
      <c r="J38" s="10">
        <v>42.29</v>
      </c>
      <c r="K38" s="10">
        <v>1.2409999999999999E-3</v>
      </c>
      <c r="L38" s="11">
        <v>98055</v>
      </c>
      <c r="M38" s="10">
        <v>47</v>
      </c>
    </row>
    <row r="39" spans="1:13" x14ac:dyDescent="0.3">
      <c r="A39">
        <v>35</v>
      </c>
      <c r="B39">
        <f t="shared" si="0"/>
        <v>0.99732699999999996</v>
      </c>
      <c r="C39">
        <f t="shared" si="1"/>
        <v>0.99869399999999997</v>
      </c>
      <c r="D39">
        <f t="shared" si="2"/>
        <v>0.99454346034300001</v>
      </c>
      <c r="E39">
        <f t="shared" si="3"/>
        <v>0.99730981011599995</v>
      </c>
      <c r="G39" s="7">
        <v>35</v>
      </c>
      <c r="H39" s="10">
        <v>2.673E-3</v>
      </c>
      <c r="I39" s="11">
        <v>95817</v>
      </c>
      <c r="J39" s="10">
        <v>41.39</v>
      </c>
      <c r="K39" s="10">
        <v>1.3060000000000001E-3</v>
      </c>
      <c r="L39" s="11">
        <v>97933</v>
      </c>
      <c r="M39" s="10">
        <v>46.06</v>
      </c>
    </row>
    <row r="40" spans="1:13" x14ac:dyDescent="0.3">
      <c r="A40">
        <v>36</v>
      </c>
      <c r="B40">
        <f t="shared" si="0"/>
        <v>0.99720900000000001</v>
      </c>
      <c r="C40">
        <f t="shared" si="1"/>
        <v>0.998614</v>
      </c>
      <c r="D40">
        <f t="shared" si="2"/>
        <v>0.99429415809300004</v>
      </c>
      <c r="E40">
        <f t="shared" si="3"/>
        <v>0.99714404019199998</v>
      </c>
      <c r="G40" s="7">
        <v>36</v>
      </c>
      <c r="H40" s="10">
        <v>2.7910000000000001E-3</v>
      </c>
      <c r="I40" s="11">
        <v>95561</v>
      </c>
      <c r="J40" s="10">
        <v>40.5</v>
      </c>
      <c r="K40" s="10">
        <v>1.3860000000000001E-3</v>
      </c>
      <c r="L40" s="11">
        <v>97805</v>
      </c>
      <c r="M40" s="10">
        <v>45.12</v>
      </c>
    </row>
    <row r="41" spans="1:13" x14ac:dyDescent="0.3">
      <c r="A41">
        <v>37</v>
      </c>
      <c r="B41">
        <f t="shared" si="0"/>
        <v>0.99707699999999999</v>
      </c>
      <c r="C41">
        <f t="shared" si="1"/>
        <v>0.99852799999999997</v>
      </c>
      <c r="D41">
        <f t="shared" si="2"/>
        <v>0.99403192684200004</v>
      </c>
      <c r="E41">
        <f t="shared" si="3"/>
        <v>0.99698128012799991</v>
      </c>
      <c r="G41" s="7">
        <v>37</v>
      </c>
      <c r="H41" s="10">
        <v>2.9229999999999998E-3</v>
      </c>
      <c r="I41" s="11">
        <v>95294</v>
      </c>
      <c r="J41" s="10">
        <v>39.619999999999997</v>
      </c>
      <c r="K41" s="10">
        <v>1.472E-3</v>
      </c>
      <c r="L41" s="11">
        <v>97670</v>
      </c>
      <c r="M41" s="10">
        <v>44.18</v>
      </c>
    </row>
    <row r="42" spans="1:13" x14ac:dyDescent="0.3">
      <c r="A42">
        <v>38</v>
      </c>
      <c r="B42">
        <f t="shared" si="0"/>
        <v>0.996946</v>
      </c>
      <c r="C42">
        <f t="shared" si="1"/>
        <v>0.99845099999999998</v>
      </c>
      <c r="D42">
        <f t="shared" si="2"/>
        <v>0.99374879417799999</v>
      </c>
      <c r="E42">
        <f t="shared" si="3"/>
        <v>0.996816535713</v>
      </c>
      <c r="G42" s="7">
        <v>38</v>
      </c>
      <c r="H42" s="10">
        <v>3.0539999999999999E-3</v>
      </c>
      <c r="I42" s="11">
        <v>95016</v>
      </c>
      <c r="J42" s="10">
        <v>38.729999999999997</v>
      </c>
      <c r="K42" s="10">
        <v>1.549E-3</v>
      </c>
      <c r="L42" s="11">
        <v>97526</v>
      </c>
      <c r="M42" s="10">
        <v>43.24</v>
      </c>
    </row>
    <row r="43" spans="1:13" x14ac:dyDescent="0.3">
      <c r="A43">
        <v>39</v>
      </c>
      <c r="B43">
        <f t="shared" si="0"/>
        <v>0.99679300000000004</v>
      </c>
      <c r="C43">
        <f t="shared" si="1"/>
        <v>0.998363</v>
      </c>
      <c r="D43">
        <f t="shared" si="2"/>
        <v>0.99347068893099999</v>
      </c>
      <c r="E43">
        <f t="shared" si="3"/>
        <v>0.99663084019499992</v>
      </c>
      <c r="G43" s="7">
        <v>39</v>
      </c>
      <c r="H43" s="10">
        <v>3.2070000000000002E-3</v>
      </c>
      <c r="I43" s="11">
        <v>94725</v>
      </c>
      <c r="J43" s="10">
        <v>37.85</v>
      </c>
      <c r="K43" s="10">
        <v>1.637E-3</v>
      </c>
      <c r="L43" s="11">
        <v>97375</v>
      </c>
      <c r="M43" s="10">
        <v>42.31</v>
      </c>
    </row>
    <row r="44" spans="1:13" x14ac:dyDescent="0.3">
      <c r="A44">
        <v>40</v>
      </c>
      <c r="B44">
        <f t="shared" si="0"/>
        <v>0.99666699999999997</v>
      </c>
      <c r="C44">
        <f t="shared" si="1"/>
        <v>0.99826499999999996</v>
      </c>
      <c r="D44">
        <f t="shared" si="2"/>
        <v>0.99321454551199995</v>
      </c>
      <c r="E44">
        <f t="shared" si="3"/>
        <v>0.99641820974999995</v>
      </c>
      <c r="G44" s="7">
        <v>40</v>
      </c>
      <c r="H44" s="10">
        <v>3.333E-3</v>
      </c>
      <c r="I44" s="11">
        <v>94422</v>
      </c>
      <c r="J44" s="10">
        <v>36.97</v>
      </c>
      <c r="K44" s="10">
        <v>1.735E-3</v>
      </c>
      <c r="L44" s="11">
        <v>97215</v>
      </c>
      <c r="M44" s="10">
        <v>41.38</v>
      </c>
    </row>
    <row r="45" spans="1:13" x14ac:dyDescent="0.3">
      <c r="A45">
        <v>41</v>
      </c>
      <c r="B45">
        <f t="shared" si="0"/>
        <v>0.99653599999999998</v>
      </c>
      <c r="C45">
        <f t="shared" si="1"/>
        <v>0.99814999999999998</v>
      </c>
      <c r="D45">
        <f t="shared" si="2"/>
        <v>0.99296142536799992</v>
      </c>
      <c r="E45">
        <f t="shared" si="3"/>
        <v>0.99620360749999992</v>
      </c>
      <c r="G45" s="7">
        <v>41</v>
      </c>
      <c r="H45" s="10">
        <v>3.4640000000000001E-3</v>
      </c>
      <c r="I45" s="11">
        <v>94107</v>
      </c>
      <c r="J45" s="10">
        <v>36.090000000000003</v>
      </c>
      <c r="K45" s="10">
        <v>1.8500000000000001E-3</v>
      </c>
      <c r="L45" s="11">
        <v>97047</v>
      </c>
      <c r="M45" s="10">
        <v>40.450000000000003</v>
      </c>
    </row>
    <row r="46" spans="1:13" x14ac:dyDescent="0.3">
      <c r="A46">
        <v>42</v>
      </c>
      <c r="B46">
        <f t="shared" si="0"/>
        <v>0.99641299999999999</v>
      </c>
      <c r="C46">
        <f t="shared" si="1"/>
        <v>0.99804999999999999</v>
      </c>
      <c r="D46">
        <f t="shared" si="2"/>
        <v>0.9926913974449999</v>
      </c>
      <c r="E46">
        <f t="shared" si="3"/>
        <v>0.99598204040000005</v>
      </c>
      <c r="G46" s="7">
        <v>42</v>
      </c>
      <c r="H46" s="10">
        <v>3.5869999999999999E-3</v>
      </c>
      <c r="I46" s="11">
        <v>93781</v>
      </c>
      <c r="J46" s="10">
        <v>35.21</v>
      </c>
      <c r="K46" s="10">
        <v>1.9499999999999999E-3</v>
      </c>
      <c r="L46" s="11">
        <v>96867</v>
      </c>
      <c r="M46" s="10">
        <v>39.520000000000003</v>
      </c>
    </row>
    <row r="47" spans="1:13" x14ac:dyDescent="0.3">
      <c r="A47">
        <v>43</v>
      </c>
      <c r="B47">
        <f t="shared" si="0"/>
        <v>0.99626499999999996</v>
      </c>
      <c r="C47">
        <f t="shared" si="1"/>
        <v>0.99792800000000004</v>
      </c>
      <c r="D47">
        <f t="shared" si="2"/>
        <v>0.99236860758500001</v>
      </c>
      <c r="E47">
        <f t="shared" si="3"/>
        <v>0.99571559362399997</v>
      </c>
      <c r="G47" s="7">
        <v>43</v>
      </c>
      <c r="H47" s="10">
        <v>3.735E-3</v>
      </c>
      <c r="I47" s="11">
        <v>93445</v>
      </c>
      <c r="J47" s="10">
        <v>34.340000000000003</v>
      </c>
      <c r="K47" s="10">
        <v>2.0720000000000001E-3</v>
      </c>
      <c r="L47" s="11">
        <v>96678</v>
      </c>
      <c r="M47" s="10">
        <v>38.6</v>
      </c>
    </row>
    <row r="48" spans="1:13" x14ac:dyDescent="0.3">
      <c r="A48">
        <v>44</v>
      </c>
      <c r="B48">
        <f t="shared" si="0"/>
        <v>0.996089</v>
      </c>
      <c r="C48">
        <f t="shared" si="1"/>
        <v>0.99778299999999998</v>
      </c>
      <c r="D48">
        <f t="shared" si="2"/>
        <v>0.99196817980700003</v>
      </c>
      <c r="E48">
        <f t="shared" si="3"/>
        <v>0.99540528311099996</v>
      </c>
      <c r="G48" s="7">
        <v>44</v>
      </c>
      <c r="H48" s="10">
        <v>3.9110000000000004E-3</v>
      </c>
      <c r="I48" s="11">
        <v>93096</v>
      </c>
      <c r="J48" s="10">
        <v>33.46</v>
      </c>
      <c r="K48" s="10">
        <v>2.2169999999999998E-3</v>
      </c>
      <c r="L48" s="11">
        <v>96478</v>
      </c>
      <c r="M48" s="10">
        <v>37.68</v>
      </c>
    </row>
    <row r="49" spans="1:13" x14ac:dyDescent="0.3">
      <c r="A49">
        <v>45</v>
      </c>
      <c r="B49">
        <f t="shared" si="0"/>
        <v>0.99586300000000005</v>
      </c>
      <c r="C49">
        <f t="shared" si="1"/>
        <v>0.99761699999999998</v>
      </c>
      <c r="D49">
        <f t="shared" si="2"/>
        <v>0.99142941792400008</v>
      </c>
      <c r="E49">
        <f t="shared" si="3"/>
        <v>0.9950501314589999</v>
      </c>
      <c r="G49" s="7">
        <v>45</v>
      </c>
      <c r="H49" s="10">
        <v>4.1370000000000001E-3</v>
      </c>
      <c r="I49" s="11">
        <v>92732</v>
      </c>
      <c r="J49" s="10">
        <v>32.590000000000003</v>
      </c>
      <c r="K49" s="10">
        <v>2.3830000000000001E-3</v>
      </c>
      <c r="L49" s="11">
        <v>96264</v>
      </c>
      <c r="M49" s="10">
        <v>36.76</v>
      </c>
    </row>
    <row r="50" spans="1:13" x14ac:dyDescent="0.3">
      <c r="A50">
        <v>46</v>
      </c>
      <c r="B50">
        <f t="shared" si="0"/>
        <v>0.99554799999999999</v>
      </c>
      <c r="C50">
        <f t="shared" si="1"/>
        <v>0.99742699999999995</v>
      </c>
      <c r="D50">
        <f t="shared" si="2"/>
        <v>0.99074647199599997</v>
      </c>
      <c r="E50">
        <f t="shared" si="3"/>
        <v>0.99465714522099991</v>
      </c>
      <c r="G50" s="7">
        <v>46</v>
      </c>
      <c r="H50" s="10">
        <v>4.4520000000000002E-3</v>
      </c>
      <c r="I50" s="11">
        <v>92348</v>
      </c>
      <c r="J50" s="10">
        <v>31.73</v>
      </c>
      <c r="K50" s="10">
        <v>2.5730000000000002E-3</v>
      </c>
      <c r="L50" s="11">
        <v>96035</v>
      </c>
      <c r="M50" s="10">
        <v>35.85</v>
      </c>
    </row>
    <row r="51" spans="1:13" x14ac:dyDescent="0.3">
      <c r="A51">
        <v>47</v>
      </c>
      <c r="B51">
        <f t="shared" si="0"/>
        <v>0.99517699999999998</v>
      </c>
      <c r="C51">
        <f t="shared" si="1"/>
        <v>0.99722299999999997</v>
      </c>
      <c r="D51">
        <f t="shared" si="2"/>
        <v>0.9899881471219999</v>
      </c>
      <c r="E51">
        <f t="shared" si="3"/>
        <v>0.99424728656799999</v>
      </c>
      <c r="G51" s="7">
        <v>47</v>
      </c>
      <c r="H51" s="10">
        <v>4.823E-3</v>
      </c>
      <c r="I51" s="11">
        <v>91937</v>
      </c>
      <c r="J51" s="10">
        <v>30.87</v>
      </c>
      <c r="K51" s="10">
        <v>2.777E-3</v>
      </c>
      <c r="L51" s="11">
        <v>95788</v>
      </c>
      <c r="M51" s="10">
        <v>34.94</v>
      </c>
    </row>
    <row r="52" spans="1:13" x14ac:dyDescent="0.3">
      <c r="A52">
        <v>48</v>
      </c>
      <c r="B52">
        <f t="shared" si="0"/>
        <v>0.99478599999999995</v>
      </c>
      <c r="C52">
        <f t="shared" si="1"/>
        <v>0.99701600000000001</v>
      </c>
      <c r="D52">
        <f t="shared" si="2"/>
        <v>0.98922116711599994</v>
      </c>
      <c r="E52">
        <f t="shared" si="3"/>
        <v>0.99381557863999992</v>
      </c>
      <c r="G52" s="7">
        <v>48</v>
      </c>
      <c r="H52" s="10">
        <v>5.2139999999999999E-3</v>
      </c>
      <c r="I52" s="11">
        <v>91493</v>
      </c>
      <c r="J52" s="10">
        <v>30.01</v>
      </c>
      <c r="K52" s="10">
        <v>2.9840000000000001E-3</v>
      </c>
      <c r="L52" s="11">
        <v>95522</v>
      </c>
      <c r="M52" s="10">
        <v>34.04</v>
      </c>
    </row>
    <row r="53" spans="1:13" x14ac:dyDescent="0.3">
      <c r="A53">
        <v>49</v>
      </c>
      <c r="B53">
        <f t="shared" si="0"/>
        <v>0.99440600000000001</v>
      </c>
      <c r="C53">
        <f t="shared" si="1"/>
        <v>0.99678999999999995</v>
      </c>
      <c r="D53">
        <f t="shared" si="2"/>
        <v>0.98844155281200008</v>
      </c>
      <c r="E53">
        <f t="shared" si="3"/>
        <v>0.99332515795999987</v>
      </c>
      <c r="G53" s="7">
        <v>49</v>
      </c>
      <c r="H53" s="10">
        <v>5.594E-3</v>
      </c>
      <c r="I53" s="11">
        <v>91016</v>
      </c>
      <c r="J53" s="10">
        <v>29.17</v>
      </c>
      <c r="K53" s="10">
        <v>3.2100000000000002E-3</v>
      </c>
      <c r="L53" s="11">
        <v>95237</v>
      </c>
      <c r="M53" s="10">
        <v>33.14</v>
      </c>
    </row>
    <row r="54" spans="1:13" x14ac:dyDescent="0.3">
      <c r="A54">
        <v>50</v>
      </c>
      <c r="B54">
        <f t="shared" si="0"/>
        <v>0.99400200000000005</v>
      </c>
      <c r="C54">
        <f t="shared" si="1"/>
        <v>0.99652399999999997</v>
      </c>
      <c r="D54">
        <f t="shared" si="2"/>
        <v>0.98754098700000015</v>
      </c>
      <c r="E54">
        <f t="shared" si="3"/>
        <v>0.99274418446799995</v>
      </c>
      <c r="G54" s="7">
        <v>50</v>
      </c>
      <c r="H54" s="10">
        <v>5.9979999999999999E-3</v>
      </c>
      <c r="I54" s="11">
        <v>90507</v>
      </c>
      <c r="J54" s="10">
        <v>28.33</v>
      </c>
      <c r="K54" s="10">
        <v>3.4759999999999999E-3</v>
      </c>
      <c r="L54" s="11">
        <v>94931</v>
      </c>
      <c r="M54" s="10">
        <v>32.24</v>
      </c>
    </row>
    <row r="55" spans="1:13" x14ac:dyDescent="0.3">
      <c r="A55">
        <v>51</v>
      </c>
      <c r="B55">
        <f t="shared" si="0"/>
        <v>0.99350000000000005</v>
      </c>
      <c r="C55">
        <f t="shared" si="1"/>
        <v>0.99620699999999995</v>
      </c>
      <c r="D55">
        <f t="shared" si="2"/>
        <v>0.98646502650000001</v>
      </c>
      <c r="E55">
        <f t="shared" si="3"/>
        <v>0.99208668784799992</v>
      </c>
      <c r="G55" s="7">
        <v>51</v>
      </c>
      <c r="H55" s="10">
        <v>6.4999999999999997E-3</v>
      </c>
      <c r="I55" s="11">
        <v>89964</v>
      </c>
      <c r="J55" s="10">
        <v>27.5</v>
      </c>
      <c r="K55" s="10">
        <v>3.7929999999999999E-3</v>
      </c>
      <c r="L55" s="11">
        <v>94601</v>
      </c>
      <c r="M55" s="10">
        <v>31.35</v>
      </c>
    </row>
    <row r="56" spans="1:13" x14ac:dyDescent="0.3">
      <c r="A56">
        <v>52</v>
      </c>
      <c r="B56">
        <f t="shared" si="0"/>
        <v>0.992919</v>
      </c>
      <c r="C56">
        <f t="shared" si="1"/>
        <v>0.99586399999999997</v>
      </c>
      <c r="D56">
        <f t="shared" si="2"/>
        <v>0.98526260159099999</v>
      </c>
      <c r="E56">
        <f t="shared" si="3"/>
        <v>0.99138759131999998</v>
      </c>
      <c r="G56" s="7">
        <v>52</v>
      </c>
      <c r="H56" s="10">
        <v>7.0809999999999996E-3</v>
      </c>
      <c r="I56" s="11">
        <v>89380</v>
      </c>
      <c r="J56" s="10">
        <v>26.67</v>
      </c>
      <c r="K56" s="10">
        <v>4.1359999999999999E-3</v>
      </c>
      <c r="L56" s="11">
        <v>94242</v>
      </c>
      <c r="M56" s="10">
        <v>30.47</v>
      </c>
    </row>
    <row r="57" spans="1:13" x14ac:dyDescent="0.3">
      <c r="A57">
        <v>53</v>
      </c>
      <c r="B57">
        <f t="shared" si="0"/>
        <v>0.99228899999999998</v>
      </c>
      <c r="C57">
        <f t="shared" si="1"/>
        <v>0.99550499999999997</v>
      </c>
      <c r="D57">
        <f t="shared" si="2"/>
        <v>0.98395972613399996</v>
      </c>
      <c r="E57">
        <f t="shared" si="3"/>
        <v>0.99065689064999995</v>
      </c>
      <c r="G57" s="7">
        <v>53</v>
      </c>
      <c r="H57" s="10">
        <v>7.711E-3</v>
      </c>
      <c r="I57" s="11">
        <v>88747</v>
      </c>
      <c r="J57" s="10">
        <v>25.86</v>
      </c>
      <c r="K57" s="10">
        <v>4.4949999999999999E-3</v>
      </c>
      <c r="L57" s="11">
        <v>93852</v>
      </c>
      <c r="M57" s="10">
        <v>29.59</v>
      </c>
    </row>
    <row r="58" spans="1:13" x14ac:dyDescent="0.3">
      <c r="A58">
        <v>54</v>
      </c>
      <c r="B58">
        <f t="shared" si="0"/>
        <v>0.99160599999999999</v>
      </c>
      <c r="C58">
        <f t="shared" si="1"/>
        <v>0.99512999999999996</v>
      </c>
      <c r="D58">
        <f t="shared" si="2"/>
        <v>0.98257346094599995</v>
      </c>
      <c r="E58">
        <f t="shared" si="3"/>
        <v>0.98989462107000004</v>
      </c>
      <c r="G58" s="7">
        <v>54</v>
      </c>
      <c r="H58" s="10">
        <v>8.3940000000000004E-3</v>
      </c>
      <c r="I58" s="11">
        <v>88062</v>
      </c>
      <c r="J58" s="10">
        <v>25.06</v>
      </c>
      <c r="K58" s="10">
        <v>4.8700000000000002E-3</v>
      </c>
      <c r="L58" s="11">
        <v>93430</v>
      </c>
      <c r="M58" s="10">
        <v>28.72</v>
      </c>
    </row>
    <row r="59" spans="1:13" x14ac:dyDescent="0.3">
      <c r="A59">
        <v>55</v>
      </c>
      <c r="B59">
        <f t="shared" si="0"/>
        <v>0.99089099999999997</v>
      </c>
      <c r="C59">
        <f t="shared" si="1"/>
        <v>0.99473900000000004</v>
      </c>
      <c r="D59">
        <f t="shared" si="2"/>
        <v>0.98110000602899994</v>
      </c>
      <c r="E59">
        <f t="shared" si="3"/>
        <v>0.98905506135400001</v>
      </c>
      <c r="G59" s="7">
        <v>55</v>
      </c>
      <c r="H59" s="10">
        <v>9.1090000000000008E-3</v>
      </c>
      <c r="I59" s="11">
        <v>87323</v>
      </c>
      <c r="J59" s="10">
        <v>24.27</v>
      </c>
      <c r="K59" s="10">
        <v>5.2610000000000001E-3</v>
      </c>
      <c r="L59" s="11">
        <v>92975</v>
      </c>
      <c r="M59" s="10">
        <v>27.86</v>
      </c>
    </row>
    <row r="60" spans="1:13" x14ac:dyDescent="0.3">
      <c r="A60">
        <v>56</v>
      </c>
      <c r="B60">
        <f t="shared" si="0"/>
        <v>0.99011899999999997</v>
      </c>
      <c r="C60">
        <f t="shared" si="1"/>
        <v>0.994286</v>
      </c>
      <c r="D60">
        <f t="shared" si="2"/>
        <v>0.97953759824699993</v>
      </c>
      <c r="E60">
        <f t="shared" si="3"/>
        <v>0.98809458107799997</v>
      </c>
      <c r="G60" s="7">
        <v>56</v>
      </c>
      <c r="H60" s="10">
        <v>9.8809999999999992E-3</v>
      </c>
      <c r="I60" s="11">
        <v>86528</v>
      </c>
      <c r="J60" s="10">
        <v>23.48</v>
      </c>
      <c r="K60" s="10">
        <v>5.7140000000000003E-3</v>
      </c>
      <c r="L60" s="11">
        <v>92486</v>
      </c>
      <c r="M60" s="10">
        <v>27.01</v>
      </c>
    </row>
    <row r="61" spans="1:13" x14ac:dyDescent="0.3">
      <c r="A61">
        <v>57</v>
      </c>
      <c r="B61">
        <f t="shared" si="0"/>
        <v>0.989313</v>
      </c>
      <c r="C61">
        <f t="shared" si="1"/>
        <v>0.99377300000000002</v>
      </c>
      <c r="D61">
        <f t="shared" si="2"/>
        <v>0.97787060584200003</v>
      </c>
      <c r="E61">
        <f t="shared" si="3"/>
        <v>0.98706304470400008</v>
      </c>
      <c r="G61" s="7">
        <v>57</v>
      </c>
      <c r="H61" s="10">
        <v>1.0687E-2</v>
      </c>
      <c r="I61" s="11">
        <v>85673</v>
      </c>
      <c r="J61" s="10">
        <v>22.71</v>
      </c>
      <c r="K61" s="10">
        <v>6.2269999999999999E-3</v>
      </c>
      <c r="L61" s="11">
        <v>91958</v>
      </c>
      <c r="M61" s="10">
        <v>26.16</v>
      </c>
    </row>
    <row r="62" spans="1:13" x14ac:dyDescent="0.3">
      <c r="A62">
        <v>58</v>
      </c>
      <c r="B62">
        <f t="shared" si="0"/>
        <v>0.98843400000000003</v>
      </c>
      <c r="C62">
        <f t="shared" si="1"/>
        <v>0.99324800000000002</v>
      </c>
      <c r="D62">
        <f t="shared" si="2"/>
        <v>0.97608154030200001</v>
      </c>
      <c r="E62">
        <f t="shared" si="3"/>
        <v>0.985970471904</v>
      </c>
      <c r="G62" s="7">
        <v>58</v>
      </c>
      <c r="H62" s="10">
        <v>1.1566E-2</v>
      </c>
      <c r="I62" s="11">
        <v>84757</v>
      </c>
      <c r="J62" s="10">
        <v>21.95</v>
      </c>
      <c r="K62" s="10">
        <v>6.7520000000000002E-3</v>
      </c>
      <c r="L62" s="11">
        <v>91385</v>
      </c>
      <c r="M62" s="10">
        <v>25.32</v>
      </c>
    </row>
    <row r="63" spans="1:13" x14ac:dyDescent="0.3">
      <c r="A63">
        <v>59</v>
      </c>
      <c r="B63">
        <f t="shared" si="0"/>
        <v>0.98750300000000002</v>
      </c>
      <c r="C63">
        <f t="shared" si="1"/>
        <v>0.99267300000000003</v>
      </c>
      <c r="D63">
        <f t="shared" si="2"/>
        <v>0.974186522045</v>
      </c>
      <c r="E63">
        <f t="shared" si="3"/>
        <v>0.984805073802</v>
      </c>
      <c r="G63" s="7">
        <v>59</v>
      </c>
      <c r="H63" s="10">
        <v>1.2496999999999999E-2</v>
      </c>
      <c r="I63" s="11">
        <v>83777</v>
      </c>
      <c r="J63" s="10">
        <v>21.21</v>
      </c>
      <c r="K63" s="10">
        <v>7.3270000000000002E-3</v>
      </c>
      <c r="L63" s="11">
        <v>90768</v>
      </c>
      <c r="M63" s="10">
        <v>24.49</v>
      </c>
    </row>
    <row r="64" spans="1:13" x14ac:dyDescent="0.3">
      <c r="A64">
        <v>60</v>
      </c>
      <c r="B64">
        <f t="shared" si="0"/>
        <v>0.98651500000000003</v>
      </c>
      <c r="C64">
        <f t="shared" si="1"/>
        <v>0.99207400000000001</v>
      </c>
      <c r="D64">
        <f t="shared" si="2"/>
        <v>0.97211681357500002</v>
      </c>
      <c r="E64">
        <f t="shared" si="3"/>
        <v>0.98359771974400001</v>
      </c>
      <c r="G64" s="7">
        <v>60</v>
      </c>
      <c r="H64" s="10">
        <v>1.3485E-2</v>
      </c>
      <c r="I64" s="11">
        <v>82730</v>
      </c>
      <c r="J64" s="10">
        <v>20.47</v>
      </c>
      <c r="K64" s="10">
        <v>7.9260000000000008E-3</v>
      </c>
      <c r="L64" s="11">
        <v>90103</v>
      </c>
      <c r="M64" s="10">
        <v>23.67</v>
      </c>
    </row>
    <row r="65" spans="1:13" x14ac:dyDescent="0.3">
      <c r="A65">
        <v>61</v>
      </c>
      <c r="B65">
        <f t="shared" si="0"/>
        <v>0.98540499999999998</v>
      </c>
      <c r="C65">
        <f t="shared" si="1"/>
        <v>0.991456</v>
      </c>
      <c r="D65">
        <f t="shared" si="2"/>
        <v>0.96993217068999993</v>
      </c>
      <c r="E65">
        <f t="shared" si="3"/>
        <v>0.98236137411199997</v>
      </c>
      <c r="G65" s="7">
        <v>61</v>
      </c>
      <c r="H65" s="10">
        <v>1.4595E-2</v>
      </c>
      <c r="I65" s="11">
        <v>81614</v>
      </c>
      <c r="J65" s="10">
        <v>19.739999999999998</v>
      </c>
      <c r="K65" s="10">
        <v>8.5439999999999995E-3</v>
      </c>
      <c r="L65" s="11">
        <v>89389</v>
      </c>
      <c r="M65" s="10">
        <v>22.85</v>
      </c>
    </row>
    <row r="66" spans="1:13" x14ac:dyDescent="0.3">
      <c r="A66">
        <v>62</v>
      </c>
      <c r="B66">
        <f t="shared" si="0"/>
        <v>0.98429800000000001</v>
      </c>
      <c r="C66">
        <f t="shared" si="1"/>
        <v>0.99082700000000001</v>
      </c>
      <c r="D66">
        <f t="shared" si="2"/>
        <v>0.96772635887200009</v>
      </c>
      <c r="E66">
        <f t="shared" si="3"/>
        <v>0.98107627149300003</v>
      </c>
      <c r="G66" s="7">
        <v>62</v>
      </c>
      <c r="H66" s="10">
        <v>1.5702000000000001E-2</v>
      </c>
      <c r="I66" s="11">
        <v>80423</v>
      </c>
      <c r="J66" s="10">
        <v>19.03</v>
      </c>
      <c r="K66" s="10">
        <v>9.1730000000000006E-3</v>
      </c>
      <c r="L66" s="11">
        <v>88625</v>
      </c>
      <c r="M66" s="10">
        <v>22.04</v>
      </c>
    </row>
    <row r="67" spans="1:13" x14ac:dyDescent="0.3">
      <c r="A67">
        <v>63</v>
      </c>
      <c r="B67">
        <f t="shared" si="0"/>
        <v>0.98316400000000004</v>
      </c>
      <c r="C67">
        <f t="shared" si="1"/>
        <v>0.99015900000000001</v>
      </c>
      <c r="D67">
        <f t="shared" si="2"/>
        <v>0.96555749908800004</v>
      </c>
      <c r="E67">
        <f t="shared" si="3"/>
        <v>0.97973361588899999</v>
      </c>
      <c r="G67" s="7">
        <v>63</v>
      </c>
      <c r="H67" s="10">
        <v>1.6836E-2</v>
      </c>
      <c r="I67" s="11">
        <v>79160</v>
      </c>
      <c r="J67" s="10">
        <v>18.32</v>
      </c>
      <c r="K67" s="10">
        <v>9.8410000000000008E-3</v>
      </c>
      <c r="L67" s="11">
        <v>87812</v>
      </c>
      <c r="M67" s="10">
        <v>21.24</v>
      </c>
    </row>
    <row r="68" spans="1:13" x14ac:dyDescent="0.3">
      <c r="A68">
        <v>64</v>
      </c>
      <c r="B68">
        <f t="shared" si="0"/>
        <v>0.98209199999999996</v>
      </c>
      <c r="C68">
        <f t="shared" si="1"/>
        <v>0.98947099999999999</v>
      </c>
      <c r="D68">
        <f t="shared" si="2"/>
        <v>0.96348823124399996</v>
      </c>
      <c r="E68">
        <f t="shared" si="3"/>
        <v>0.97832460918499997</v>
      </c>
      <c r="G68" s="7">
        <v>64</v>
      </c>
      <c r="H68" s="10">
        <v>1.7908E-2</v>
      </c>
      <c r="I68" s="11">
        <v>77828</v>
      </c>
      <c r="J68" s="10">
        <v>17.63</v>
      </c>
      <c r="K68" s="10">
        <v>1.0529E-2</v>
      </c>
      <c r="L68" s="11">
        <v>86948</v>
      </c>
      <c r="M68" s="10">
        <v>20.45</v>
      </c>
    </row>
    <row r="69" spans="1:13" x14ac:dyDescent="0.3">
      <c r="A69">
        <v>65</v>
      </c>
      <c r="B69">
        <f t="shared" ref="B69:B100" si="4">1-H69</f>
        <v>0.98105699999999996</v>
      </c>
      <c r="C69">
        <f t="shared" ref="C69:C100" si="5">1-K69</f>
        <v>0.98873500000000003</v>
      </c>
      <c r="D69">
        <f t="shared" ref="D69:D122" si="6">(1-H69)*(1-H70)</f>
        <v>0.96133481112899999</v>
      </c>
      <c r="E69">
        <f t="shared" ref="E69:E100" si="7">(1-K69)*(1-K70)</f>
        <v>0.97680195728500008</v>
      </c>
      <c r="G69" s="7">
        <v>65</v>
      </c>
      <c r="H69" s="10">
        <v>1.8943000000000002E-2</v>
      </c>
      <c r="I69" s="11">
        <v>76434</v>
      </c>
      <c r="J69" s="10">
        <v>16.940000000000001</v>
      </c>
      <c r="K69" s="10">
        <v>1.1265000000000001E-2</v>
      </c>
      <c r="L69" s="11">
        <v>86032</v>
      </c>
      <c r="M69" s="10">
        <v>19.66</v>
      </c>
    </row>
    <row r="70" spans="1:13" x14ac:dyDescent="0.3">
      <c r="A70">
        <v>66</v>
      </c>
      <c r="B70">
        <f t="shared" si="4"/>
        <v>0.97989700000000002</v>
      </c>
      <c r="C70">
        <f t="shared" si="5"/>
        <v>0.987931</v>
      </c>
      <c r="D70">
        <f t="shared" si="6"/>
        <v>0.95898109853500002</v>
      </c>
      <c r="E70">
        <f t="shared" si="7"/>
        <v>0.97509975217199996</v>
      </c>
      <c r="G70" s="7">
        <v>66</v>
      </c>
      <c r="H70" s="10">
        <v>2.0102999999999999E-2</v>
      </c>
      <c r="I70" s="11">
        <v>74986</v>
      </c>
      <c r="J70" s="10">
        <v>16.260000000000002</v>
      </c>
      <c r="K70" s="10">
        <v>1.2069E-2</v>
      </c>
      <c r="L70" s="11">
        <v>85063</v>
      </c>
      <c r="M70" s="10">
        <v>18.88</v>
      </c>
    </row>
    <row r="71" spans="1:13" x14ac:dyDescent="0.3">
      <c r="A71">
        <v>67</v>
      </c>
      <c r="B71">
        <f t="shared" si="4"/>
        <v>0.97865500000000005</v>
      </c>
      <c r="C71">
        <f t="shared" si="5"/>
        <v>0.987012</v>
      </c>
      <c r="D71">
        <f t="shared" si="6"/>
        <v>0.95639059874999999</v>
      </c>
      <c r="E71">
        <f t="shared" si="7"/>
        <v>0.97316224761600001</v>
      </c>
      <c r="G71" s="7">
        <v>67</v>
      </c>
      <c r="H71" s="10">
        <v>2.1344999999999999E-2</v>
      </c>
      <c r="I71" s="11">
        <v>73479</v>
      </c>
      <c r="J71" s="10">
        <v>15.58</v>
      </c>
      <c r="K71" s="10">
        <v>1.2988E-2</v>
      </c>
      <c r="L71" s="11">
        <v>84037</v>
      </c>
      <c r="M71" s="10">
        <v>18.100000000000001</v>
      </c>
    </row>
    <row r="72" spans="1:13" x14ac:dyDescent="0.3">
      <c r="A72">
        <v>68</v>
      </c>
      <c r="B72">
        <f t="shared" si="4"/>
        <v>0.97724999999999995</v>
      </c>
      <c r="C72">
        <f t="shared" si="5"/>
        <v>0.98596799999999996</v>
      </c>
      <c r="D72">
        <f t="shared" si="6"/>
        <v>0.95347839374999988</v>
      </c>
      <c r="E72">
        <f t="shared" si="7"/>
        <v>0.97096452494399987</v>
      </c>
      <c r="G72" s="7">
        <v>68</v>
      </c>
      <c r="H72" s="10">
        <v>2.2749999999999999E-2</v>
      </c>
      <c r="I72" s="11">
        <v>71910</v>
      </c>
      <c r="J72" s="10">
        <v>14.91</v>
      </c>
      <c r="K72" s="10">
        <v>1.4031999999999999E-2</v>
      </c>
      <c r="L72" s="11">
        <v>82945</v>
      </c>
      <c r="M72" s="10">
        <v>17.34</v>
      </c>
    </row>
    <row r="73" spans="1:13" x14ac:dyDescent="0.3">
      <c r="A73">
        <v>69</v>
      </c>
      <c r="B73">
        <f t="shared" si="4"/>
        <v>0.97567499999999996</v>
      </c>
      <c r="C73">
        <f t="shared" si="5"/>
        <v>0.98478299999999996</v>
      </c>
      <c r="D73">
        <f t="shared" si="6"/>
        <v>0.95017378252499995</v>
      </c>
      <c r="E73">
        <f t="shared" si="7"/>
        <v>0.96840211957799993</v>
      </c>
      <c r="G73" s="7">
        <v>69</v>
      </c>
      <c r="H73" s="10">
        <v>2.4324999999999999E-2</v>
      </c>
      <c r="I73" s="11">
        <v>70274</v>
      </c>
      <c r="J73" s="10">
        <v>14.24</v>
      </c>
      <c r="K73" s="10">
        <v>1.5217E-2</v>
      </c>
      <c r="L73" s="11">
        <v>81781</v>
      </c>
      <c r="M73" s="10">
        <v>16.579999999999998</v>
      </c>
    </row>
    <row r="74" spans="1:13" x14ac:dyDescent="0.3">
      <c r="A74">
        <v>70</v>
      </c>
      <c r="B74">
        <f t="shared" si="4"/>
        <v>0.97386300000000003</v>
      </c>
      <c r="C74">
        <f t="shared" si="5"/>
        <v>0.98336599999999996</v>
      </c>
      <c r="D74">
        <f t="shared" si="6"/>
        <v>0.9464731031250001</v>
      </c>
      <c r="E74">
        <f t="shared" si="7"/>
        <v>0.96537630239599992</v>
      </c>
      <c r="G74" s="7">
        <v>70</v>
      </c>
      <c r="H74" s="10">
        <v>2.6137000000000001E-2</v>
      </c>
      <c r="I74" s="11">
        <v>68565</v>
      </c>
      <c r="J74" s="10">
        <v>13.59</v>
      </c>
      <c r="K74" s="10">
        <v>1.6633999999999999E-2</v>
      </c>
      <c r="L74" s="11">
        <v>80537</v>
      </c>
      <c r="M74" s="10">
        <v>15.82</v>
      </c>
    </row>
    <row r="75" spans="1:13" x14ac:dyDescent="0.3">
      <c r="A75">
        <v>71</v>
      </c>
      <c r="B75">
        <f t="shared" si="4"/>
        <v>0.97187500000000004</v>
      </c>
      <c r="C75">
        <f t="shared" si="5"/>
        <v>0.98170599999999997</v>
      </c>
      <c r="D75">
        <f t="shared" si="6"/>
        <v>0.94229306875000007</v>
      </c>
      <c r="E75">
        <f t="shared" si="7"/>
        <v>0.96190008144999994</v>
      </c>
      <c r="G75" s="7">
        <v>71</v>
      </c>
      <c r="H75" s="10">
        <v>2.8125000000000001E-2</v>
      </c>
      <c r="I75" s="11">
        <v>66773</v>
      </c>
      <c r="J75" s="10">
        <v>12.94</v>
      </c>
      <c r="K75" s="10">
        <v>1.8294000000000001E-2</v>
      </c>
      <c r="L75" s="11">
        <v>79197</v>
      </c>
      <c r="M75" s="10">
        <v>15.08</v>
      </c>
    </row>
    <row r="76" spans="1:13" x14ac:dyDescent="0.3">
      <c r="A76">
        <v>72</v>
      </c>
      <c r="B76">
        <f t="shared" si="4"/>
        <v>0.96956200000000003</v>
      </c>
      <c r="C76">
        <f t="shared" si="5"/>
        <v>0.97982499999999995</v>
      </c>
      <c r="D76">
        <f t="shared" si="6"/>
        <v>0.9373250330620001</v>
      </c>
      <c r="E76">
        <f t="shared" si="7"/>
        <v>0.95795432617499987</v>
      </c>
      <c r="G76" s="7">
        <v>72</v>
      </c>
      <c r="H76" s="10">
        <v>3.0438E-2</v>
      </c>
      <c r="I76" s="11">
        <v>64895</v>
      </c>
      <c r="J76" s="10">
        <v>12.3</v>
      </c>
      <c r="K76" s="10">
        <v>2.0174999999999998E-2</v>
      </c>
      <c r="L76" s="11">
        <v>77748</v>
      </c>
      <c r="M76" s="10">
        <v>14.36</v>
      </c>
    </row>
    <row r="77" spans="1:13" x14ac:dyDescent="0.3">
      <c r="A77">
        <v>73</v>
      </c>
      <c r="B77">
        <f t="shared" si="4"/>
        <v>0.96675100000000003</v>
      </c>
      <c r="C77">
        <f t="shared" si="5"/>
        <v>0.97767899999999996</v>
      </c>
      <c r="D77">
        <f t="shared" si="6"/>
        <v>0.93100538177500003</v>
      </c>
      <c r="E77">
        <f t="shared" si="7"/>
        <v>0.95320769462999999</v>
      </c>
      <c r="G77" s="7">
        <v>73</v>
      </c>
      <c r="H77" s="10">
        <v>3.3249000000000001E-2</v>
      </c>
      <c r="I77" s="11">
        <v>62919</v>
      </c>
      <c r="J77" s="10">
        <v>11.67</v>
      </c>
      <c r="K77" s="10">
        <v>2.2321000000000001E-2</v>
      </c>
      <c r="L77" s="11">
        <v>76180</v>
      </c>
      <c r="M77" s="10">
        <v>13.64</v>
      </c>
    </row>
    <row r="78" spans="1:13" x14ac:dyDescent="0.3">
      <c r="A78">
        <v>74</v>
      </c>
      <c r="B78">
        <f t="shared" si="4"/>
        <v>0.96302500000000002</v>
      </c>
      <c r="C78">
        <f t="shared" si="5"/>
        <v>0.97497</v>
      </c>
      <c r="D78">
        <f t="shared" si="6"/>
        <v>0.92389440517499999</v>
      </c>
      <c r="E78">
        <f t="shared" si="7"/>
        <v>0.94794870644999996</v>
      </c>
      <c r="G78" s="7">
        <v>74</v>
      </c>
      <c r="H78" s="10">
        <v>3.6975000000000001E-2</v>
      </c>
      <c r="I78" s="11">
        <v>60827</v>
      </c>
      <c r="J78" s="10">
        <v>11.05</v>
      </c>
      <c r="K78" s="10">
        <v>2.503E-2</v>
      </c>
      <c r="L78" s="11">
        <v>74479</v>
      </c>
      <c r="M78" s="10">
        <v>12.94</v>
      </c>
    </row>
    <row r="79" spans="1:13" x14ac:dyDescent="0.3">
      <c r="A79">
        <v>75</v>
      </c>
      <c r="B79">
        <f t="shared" si="4"/>
        <v>0.95936699999999997</v>
      </c>
      <c r="C79">
        <f t="shared" si="5"/>
        <v>0.97228499999999995</v>
      </c>
      <c r="D79">
        <f t="shared" si="6"/>
        <v>0.91647370142999995</v>
      </c>
      <c r="E79">
        <f t="shared" si="7"/>
        <v>0.94250293816499997</v>
      </c>
      <c r="G79" s="7">
        <v>75</v>
      </c>
      <c r="H79" s="10">
        <v>4.0633000000000002E-2</v>
      </c>
      <c r="I79" s="11">
        <v>58578</v>
      </c>
      <c r="J79" s="10">
        <v>10.46</v>
      </c>
      <c r="K79" s="10">
        <v>2.7715E-2</v>
      </c>
      <c r="L79" s="11">
        <v>72615</v>
      </c>
      <c r="M79" s="10">
        <v>12.26</v>
      </c>
    </row>
    <row r="80" spans="1:13" x14ac:dyDescent="0.3">
      <c r="A80">
        <v>76</v>
      </c>
      <c r="B80">
        <f t="shared" si="4"/>
        <v>0.95528999999999997</v>
      </c>
      <c r="C80">
        <f t="shared" si="5"/>
        <v>0.96936900000000004</v>
      </c>
      <c r="D80">
        <f t="shared" si="6"/>
        <v>0.90833558591999997</v>
      </c>
      <c r="E80">
        <f t="shared" si="7"/>
        <v>0.93650739090000001</v>
      </c>
      <c r="G80" s="7">
        <v>76</v>
      </c>
      <c r="H80" s="10">
        <v>4.471E-2</v>
      </c>
      <c r="I80" s="11">
        <v>56198</v>
      </c>
      <c r="J80" s="10">
        <v>9.8800000000000008</v>
      </c>
      <c r="K80" s="10">
        <v>3.0630999999999999E-2</v>
      </c>
      <c r="L80" s="11">
        <v>70603</v>
      </c>
      <c r="M80" s="10">
        <v>11.6</v>
      </c>
    </row>
    <row r="81" spans="1:13" x14ac:dyDescent="0.3">
      <c r="A81">
        <v>77</v>
      </c>
      <c r="B81">
        <f t="shared" si="4"/>
        <v>0.95084800000000003</v>
      </c>
      <c r="C81">
        <f t="shared" si="5"/>
        <v>0.96609999999999996</v>
      </c>
      <c r="D81">
        <f t="shared" si="6"/>
        <v>0.89925023327999998</v>
      </c>
      <c r="E81">
        <f t="shared" si="7"/>
        <v>0.92955147090000001</v>
      </c>
      <c r="G81" s="7">
        <v>77</v>
      </c>
      <c r="H81" s="10">
        <v>4.9152000000000001E-2</v>
      </c>
      <c r="I81" s="11">
        <v>53685</v>
      </c>
      <c r="J81" s="10">
        <v>9.32</v>
      </c>
      <c r="K81" s="10">
        <v>3.39E-2</v>
      </c>
      <c r="L81" s="11">
        <v>68440</v>
      </c>
      <c r="M81" s="10">
        <v>10.95</v>
      </c>
    </row>
    <row r="82" spans="1:13" x14ac:dyDescent="0.3">
      <c r="A82">
        <v>78</v>
      </c>
      <c r="B82">
        <f t="shared" si="4"/>
        <v>0.94573499999999999</v>
      </c>
      <c r="C82">
        <f t="shared" si="5"/>
        <v>0.96216900000000005</v>
      </c>
      <c r="D82">
        <f t="shared" si="6"/>
        <v>0.88931434136999998</v>
      </c>
      <c r="E82">
        <f t="shared" si="7"/>
        <v>0.92151832191900007</v>
      </c>
      <c r="G82" s="7">
        <v>78</v>
      </c>
      <c r="H82" s="10">
        <v>5.4265000000000001E-2</v>
      </c>
      <c r="I82" s="11">
        <v>51047</v>
      </c>
      <c r="J82" s="10">
        <v>8.77</v>
      </c>
      <c r="K82" s="10">
        <v>3.7830999999999997E-2</v>
      </c>
      <c r="L82" s="11">
        <v>66120</v>
      </c>
      <c r="M82" s="10">
        <v>10.31</v>
      </c>
    </row>
    <row r="83" spans="1:13" x14ac:dyDescent="0.3">
      <c r="A83">
        <v>79</v>
      </c>
      <c r="B83">
        <f t="shared" si="4"/>
        <v>0.94034200000000001</v>
      </c>
      <c r="C83">
        <f t="shared" si="5"/>
        <v>0.95775100000000002</v>
      </c>
      <c r="D83">
        <f t="shared" si="6"/>
        <v>0.87868565574400004</v>
      </c>
      <c r="E83">
        <f t="shared" si="7"/>
        <v>0.91259495585200001</v>
      </c>
      <c r="G83" s="7">
        <v>79</v>
      </c>
      <c r="H83" s="10">
        <v>5.9658000000000003E-2</v>
      </c>
      <c r="I83" s="11">
        <v>48277</v>
      </c>
      <c r="J83" s="10">
        <v>8.25</v>
      </c>
      <c r="K83" s="10">
        <v>4.2249000000000002E-2</v>
      </c>
      <c r="L83" s="11">
        <v>63618</v>
      </c>
      <c r="M83" s="10">
        <v>9.6999999999999993</v>
      </c>
    </row>
    <row r="84" spans="1:13" x14ac:dyDescent="0.3">
      <c r="A84">
        <v>80</v>
      </c>
      <c r="B84">
        <f t="shared" si="4"/>
        <v>0.93443200000000004</v>
      </c>
      <c r="C84">
        <f t="shared" si="5"/>
        <v>0.95285200000000003</v>
      </c>
      <c r="D84">
        <f t="shared" si="6"/>
        <v>0.86703141983999998</v>
      </c>
      <c r="E84">
        <f t="shared" si="7"/>
        <v>0.90278439166000013</v>
      </c>
      <c r="G84" s="7">
        <v>80</v>
      </c>
      <c r="H84" s="10">
        <v>6.5568000000000001E-2</v>
      </c>
      <c r="I84" s="11">
        <v>45397</v>
      </c>
      <c r="J84" s="10">
        <v>7.74</v>
      </c>
      <c r="K84" s="10">
        <v>4.7148000000000002E-2</v>
      </c>
      <c r="L84" s="11">
        <v>60931</v>
      </c>
      <c r="M84" s="10">
        <v>9.1</v>
      </c>
    </row>
    <row r="85" spans="1:13" x14ac:dyDescent="0.3">
      <c r="A85">
        <v>81</v>
      </c>
      <c r="B85">
        <f t="shared" si="4"/>
        <v>0.92786999999999997</v>
      </c>
      <c r="C85">
        <f t="shared" si="5"/>
        <v>0.94745500000000005</v>
      </c>
      <c r="D85">
        <f t="shared" si="6"/>
        <v>0.85392711183000003</v>
      </c>
      <c r="E85">
        <f t="shared" si="7"/>
        <v>0.89185360332500008</v>
      </c>
      <c r="G85" s="7">
        <v>81</v>
      </c>
      <c r="H85" s="10">
        <v>7.213E-2</v>
      </c>
      <c r="I85" s="11">
        <v>42420</v>
      </c>
      <c r="J85" s="10">
        <v>7.25</v>
      </c>
      <c r="K85" s="10">
        <v>5.2545000000000001E-2</v>
      </c>
      <c r="L85" s="11">
        <v>58058</v>
      </c>
      <c r="M85" s="10">
        <v>8.5299999999999994</v>
      </c>
    </row>
    <row r="86" spans="1:13" x14ac:dyDescent="0.3">
      <c r="A86">
        <v>82</v>
      </c>
      <c r="B86">
        <f t="shared" si="4"/>
        <v>0.92030900000000004</v>
      </c>
      <c r="C86">
        <f t="shared" si="5"/>
        <v>0.94131500000000001</v>
      </c>
      <c r="D86">
        <f t="shared" si="6"/>
        <v>0.83878986939800004</v>
      </c>
      <c r="E86">
        <f t="shared" si="7"/>
        <v>0.87936988379500003</v>
      </c>
      <c r="G86" s="7">
        <v>82</v>
      </c>
      <c r="H86" s="10">
        <v>7.9690999999999998E-2</v>
      </c>
      <c r="I86" s="11">
        <v>39360</v>
      </c>
      <c r="J86" s="10">
        <v>6.77</v>
      </c>
      <c r="K86" s="10">
        <v>5.8685000000000001E-2</v>
      </c>
      <c r="L86" s="11">
        <v>55007</v>
      </c>
      <c r="M86" s="10">
        <v>7.98</v>
      </c>
    </row>
    <row r="87" spans="1:13" x14ac:dyDescent="0.3">
      <c r="A87">
        <v>83</v>
      </c>
      <c r="B87">
        <f t="shared" si="4"/>
        <v>0.91142199999999995</v>
      </c>
      <c r="C87">
        <f t="shared" si="5"/>
        <v>0.93419300000000005</v>
      </c>
      <c r="D87">
        <f t="shared" si="6"/>
        <v>0.82174901226399988</v>
      </c>
      <c r="E87">
        <f t="shared" si="7"/>
        <v>0.86501413996400001</v>
      </c>
      <c r="G87" s="7">
        <v>83</v>
      </c>
      <c r="H87" s="10">
        <v>8.8578000000000004E-2</v>
      </c>
      <c r="I87" s="11">
        <v>36224</v>
      </c>
      <c r="J87" s="10">
        <v>6.31</v>
      </c>
      <c r="K87" s="10">
        <v>6.5807000000000004E-2</v>
      </c>
      <c r="L87" s="11">
        <v>51779</v>
      </c>
      <c r="M87" s="10">
        <v>7.44</v>
      </c>
    </row>
    <row r="88" spans="1:13" x14ac:dyDescent="0.3">
      <c r="A88">
        <v>84</v>
      </c>
      <c r="B88">
        <f t="shared" si="4"/>
        <v>0.90161199999999997</v>
      </c>
      <c r="C88">
        <f t="shared" si="5"/>
        <v>0.92594799999999999</v>
      </c>
      <c r="D88">
        <f t="shared" si="6"/>
        <v>0.80321096793199998</v>
      </c>
      <c r="E88">
        <f t="shared" si="7"/>
        <v>0.84872115895599998</v>
      </c>
      <c r="G88" s="7">
        <v>84</v>
      </c>
      <c r="H88" s="10">
        <v>9.8388000000000003E-2</v>
      </c>
      <c r="I88" s="11">
        <v>33015</v>
      </c>
      <c r="J88" s="10">
        <v>5.88</v>
      </c>
      <c r="K88" s="10">
        <v>7.4052000000000007E-2</v>
      </c>
      <c r="L88" s="11">
        <v>48372</v>
      </c>
      <c r="M88" s="10">
        <v>6.93</v>
      </c>
    </row>
    <row r="89" spans="1:13" x14ac:dyDescent="0.3">
      <c r="A89">
        <v>85</v>
      </c>
      <c r="B89">
        <f t="shared" si="4"/>
        <v>0.89086100000000001</v>
      </c>
      <c r="C89">
        <f t="shared" si="5"/>
        <v>0.916597</v>
      </c>
      <c r="D89">
        <f t="shared" si="6"/>
        <v>0.78327617133500005</v>
      </c>
      <c r="E89">
        <f t="shared" si="7"/>
        <v>0.83062203459399997</v>
      </c>
      <c r="G89" s="7">
        <v>85</v>
      </c>
      <c r="H89" s="10">
        <v>0.109139</v>
      </c>
      <c r="I89" s="11">
        <v>29767</v>
      </c>
      <c r="J89" s="10">
        <v>5.47</v>
      </c>
      <c r="K89" s="10">
        <v>8.3403000000000005E-2</v>
      </c>
      <c r="L89" s="11">
        <v>44790</v>
      </c>
      <c r="M89" s="10">
        <v>6.44</v>
      </c>
    </row>
    <row r="90" spans="1:13" x14ac:dyDescent="0.3">
      <c r="A90">
        <v>86</v>
      </c>
      <c r="B90">
        <f t="shared" si="4"/>
        <v>0.87923499999999999</v>
      </c>
      <c r="C90">
        <f t="shared" si="5"/>
        <v>0.90620199999999995</v>
      </c>
      <c r="D90">
        <f t="shared" si="6"/>
        <v>0.76162588869500003</v>
      </c>
      <c r="E90">
        <f t="shared" si="7"/>
        <v>0.81108885048399992</v>
      </c>
      <c r="G90" s="7">
        <v>86</v>
      </c>
      <c r="H90" s="10">
        <v>0.120765</v>
      </c>
      <c r="I90" s="11">
        <v>26518</v>
      </c>
      <c r="J90" s="10">
        <v>5.07</v>
      </c>
      <c r="K90" s="10">
        <v>9.3798000000000006E-2</v>
      </c>
      <c r="L90" s="11">
        <v>41054</v>
      </c>
      <c r="M90" s="10">
        <v>5.99</v>
      </c>
    </row>
    <row r="91" spans="1:13" x14ac:dyDescent="0.3">
      <c r="A91">
        <v>87</v>
      </c>
      <c r="B91">
        <f t="shared" si="4"/>
        <v>0.86623700000000003</v>
      </c>
      <c r="C91">
        <f t="shared" si="5"/>
        <v>0.895042</v>
      </c>
      <c r="D91">
        <f t="shared" si="6"/>
        <v>0.73771341630999998</v>
      </c>
      <c r="E91">
        <f t="shared" si="7"/>
        <v>0.78993274273000003</v>
      </c>
      <c r="G91" s="7">
        <v>87</v>
      </c>
      <c r="H91" s="10">
        <v>0.13376299999999999</v>
      </c>
      <c r="I91" s="11">
        <v>23316</v>
      </c>
      <c r="J91" s="10">
        <v>4.7</v>
      </c>
      <c r="K91" s="10">
        <v>0.104958</v>
      </c>
      <c r="L91" s="11">
        <v>37203</v>
      </c>
      <c r="M91" s="10">
        <v>5.55</v>
      </c>
    </row>
    <row r="92" spans="1:13" x14ac:dyDescent="0.3">
      <c r="A92">
        <v>88</v>
      </c>
      <c r="B92">
        <f t="shared" si="4"/>
        <v>0.85163</v>
      </c>
      <c r="C92">
        <f t="shared" si="5"/>
        <v>0.88256500000000004</v>
      </c>
      <c r="D92">
        <f t="shared" si="6"/>
        <v>0.71150705795000002</v>
      </c>
      <c r="E92">
        <f t="shared" si="7"/>
        <v>0.76647239990000005</v>
      </c>
      <c r="G92" s="7">
        <v>88</v>
      </c>
      <c r="H92" s="10">
        <v>0.14837</v>
      </c>
      <c r="I92" s="11">
        <v>20197</v>
      </c>
      <c r="J92" s="10">
        <v>4.3499999999999996</v>
      </c>
      <c r="K92" s="10">
        <v>0.117435</v>
      </c>
      <c r="L92" s="11">
        <v>33299</v>
      </c>
      <c r="M92" s="10">
        <v>5.15</v>
      </c>
    </row>
    <row r="93" spans="1:13" x14ac:dyDescent="0.3">
      <c r="A93">
        <v>89</v>
      </c>
      <c r="B93">
        <f t="shared" si="4"/>
        <v>0.83546500000000001</v>
      </c>
      <c r="C93">
        <f t="shared" si="5"/>
        <v>0.86846000000000001</v>
      </c>
      <c r="D93">
        <f t="shared" si="6"/>
        <v>0.68288235612000003</v>
      </c>
      <c r="E93">
        <f t="shared" si="7"/>
        <v>0.74080940689999997</v>
      </c>
      <c r="G93" s="7">
        <v>89</v>
      </c>
      <c r="H93" s="10">
        <v>0.16453499999999999</v>
      </c>
      <c r="I93" s="11">
        <v>17200</v>
      </c>
      <c r="J93" s="10">
        <v>4.0199999999999996</v>
      </c>
      <c r="K93" s="10">
        <v>0.13153999999999999</v>
      </c>
      <c r="L93" s="11">
        <v>29388</v>
      </c>
      <c r="M93" s="10">
        <v>4.76</v>
      </c>
    </row>
    <row r="94" spans="1:13" x14ac:dyDescent="0.3">
      <c r="A94">
        <v>90</v>
      </c>
      <c r="B94">
        <f t="shared" si="4"/>
        <v>0.81736799999999998</v>
      </c>
      <c r="C94">
        <f t="shared" si="5"/>
        <v>0.85301499999999997</v>
      </c>
      <c r="D94">
        <f t="shared" si="6"/>
        <v>0.65162783853600004</v>
      </c>
      <c r="E94">
        <f t="shared" si="7"/>
        <v>0.71346857011999998</v>
      </c>
      <c r="G94" s="7">
        <v>90</v>
      </c>
      <c r="H94" s="10">
        <v>0.18263199999999999</v>
      </c>
      <c r="I94" s="11">
        <v>14370</v>
      </c>
      <c r="J94" s="10">
        <v>3.72</v>
      </c>
      <c r="K94" s="10">
        <v>0.146985</v>
      </c>
      <c r="L94" s="11">
        <v>25522</v>
      </c>
      <c r="M94" s="10">
        <v>4.41</v>
      </c>
    </row>
    <row r="95" spans="1:13" x14ac:dyDescent="0.3">
      <c r="A95">
        <v>91</v>
      </c>
      <c r="B95">
        <f t="shared" si="4"/>
        <v>0.79722700000000002</v>
      </c>
      <c r="C95">
        <f t="shared" si="5"/>
        <v>0.83640800000000004</v>
      </c>
      <c r="D95">
        <f t="shared" si="6"/>
        <v>0.61888173951100001</v>
      </c>
      <c r="E95">
        <f t="shared" si="7"/>
        <v>0.68454809070400002</v>
      </c>
      <c r="G95" s="7">
        <v>91</v>
      </c>
      <c r="H95" s="10">
        <v>0.20277300000000001</v>
      </c>
      <c r="I95" s="11">
        <v>11746</v>
      </c>
      <c r="J95" s="10">
        <v>3.44</v>
      </c>
      <c r="K95" s="10">
        <v>0.16359199999999999</v>
      </c>
      <c r="L95" s="11">
        <v>21771</v>
      </c>
      <c r="M95" s="10">
        <v>4.08</v>
      </c>
    </row>
    <row r="96" spans="1:13" x14ac:dyDescent="0.3">
      <c r="A96">
        <v>92</v>
      </c>
      <c r="B96">
        <f t="shared" si="4"/>
        <v>0.77629300000000001</v>
      </c>
      <c r="C96">
        <f t="shared" si="5"/>
        <v>0.818438</v>
      </c>
      <c r="D96">
        <f t="shared" si="6"/>
        <v>0.58600495466799996</v>
      </c>
      <c r="E96">
        <f t="shared" si="7"/>
        <v>0.65415785088799994</v>
      </c>
      <c r="G96" s="7">
        <v>92</v>
      </c>
      <c r="H96" s="10">
        <v>0.22370699999999999</v>
      </c>
      <c r="I96" s="11">
        <v>9364</v>
      </c>
      <c r="J96" s="10">
        <v>3.18</v>
      </c>
      <c r="K96" s="10">
        <v>0.181562</v>
      </c>
      <c r="L96" s="11">
        <v>18209</v>
      </c>
      <c r="M96" s="10">
        <v>3.78</v>
      </c>
    </row>
    <row r="97" spans="1:13" x14ac:dyDescent="0.3">
      <c r="A97">
        <v>93</v>
      </c>
      <c r="B97">
        <f t="shared" si="4"/>
        <v>0.75487599999999999</v>
      </c>
      <c r="C97">
        <f t="shared" si="5"/>
        <v>0.79927599999999999</v>
      </c>
      <c r="D97">
        <f t="shared" si="6"/>
        <v>0.55337468469200002</v>
      </c>
      <c r="E97">
        <f t="shared" si="7"/>
        <v>0.623468849592</v>
      </c>
      <c r="G97" s="7">
        <v>93</v>
      </c>
      <c r="H97" s="10">
        <v>0.24512400000000001</v>
      </c>
      <c r="I97" s="11">
        <v>7269</v>
      </c>
      <c r="J97" s="10">
        <v>2.96</v>
      </c>
      <c r="K97" s="10">
        <v>0.20072400000000001</v>
      </c>
      <c r="L97" s="11">
        <v>14903</v>
      </c>
      <c r="M97" s="10">
        <v>3.51</v>
      </c>
    </row>
    <row r="98" spans="1:13" x14ac:dyDescent="0.3">
      <c r="A98">
        <v>94</v>
      </c>
      <c r="B98">
        <f t="shared" si="4"/>
        <v>0.73306700000000002</v>
      </c>
      <c r="C98">
        <f t="shared" si="5"/>
        <v>0.78004200000000001</v>
      </c>
      <c r="D98">
        <f t="shared" si="6"/>
        <v>0.52150239766600004</v>
      </c>
      <c r="E98">
        <f t="shared" si="7"/>
        <v>0.59325314267999996</v>
      </c>
      <c r="G98" s="7">
        <v>94</v>
      </c>
      <c r="H98" s="10">
        <v>0.26693299999999998</v>
      </c>
      <c r="I98" s="11">
        <v>5487</v>
      </c>
      <c r="J98" s="10">
        <v>2.75</v>
      </c>
      <c r="K98" s="10">
        <v>0.21995799999999999</v>
      </c>
      <c r="L98" s="11">
        <v>11912</v>
      </c>
      <c r="M98" s="10">
        <v>3.27</v>
      </c>
    </row>
    <row r="99" spans="1:13" x14ac:dyDescent="0.3">
      <c r="A99">
        <v>95</v>
      </c>
      <c r="B99">
        <f t="shared" si="4"/>
        <v>0.71139799999999997</v>
      </c>
      <c r="C99">
        <f t="shared" si="5"/>
        <v>0.76053999999999999</v>
      </c>
      <c r="D99">
        <f t="shared" si="6"/>
        <v>0.49102041616199998</v>
      </c>
      <c r="E99">
        <f t="shared" si="7"/>
        <v>0.56357915349999999</v>
      </c>
      <c r="G99" s="7">
        <v>95</v>
      </c>
      <c r="H99" s="10">
        <v>0.28860200000000003</v>
      </c>
      <c r="I99" s="11">
        <v>4023</v>
      </c>
      <c r="J99" s="10">
        <v>2.57</v>
      </c>
      <c r="K99" s="10">
        <v>0.23946000000000001</v>
      </c>
      <c r="L99" s="11">
        <v>9292</v>
      </c>
      <c r="M99" s="10">
        <v>3.05</v>
      </c>
    </row>
    <row r="100" spans="1:13" x14ac:dyDescent="0.3">
      <c r="A100">
        <v>96</v>
      </c>
      <c r="B100">
        <f t="shared" si="4"/>
        <v>0.69021900000000003</v>
      </c>
      <c r="C100">
        <f t="shared" si="5"/>
        <v>0.74102500000000004</v>
      </c>
      <c r="D100">
        <f t="shared" si="6"/>
        <v>0.46237839831900007</v>
      </c>
      <c r="E100">
        <f t="shared" si="7"/>
        <v>0.53485331937500002</v>
      </c>
      <c r="G100" s="7">
        <v>96</v>
      </c>
      <c r="H100" s="10">
        <v>0.30978099999999997</v>
      </c>
      <c r="I100" s="11">
        <v>2862</v>
      </c>
      <c r="J100" s="10">
        <v>2.42</v>
      </c>
      <c r="K100" s="10">
        <v>0.25897500000000001</v>
      </c>
      <c r="L100" s="11">
        <v>7067</v>
      </c>
      <c r="M100" s="10">
        <v>2.85</v>
      </c>
    </row>
    <row r="101" spans="1:13" x14ac:dyDescent="0.3">
      <c r="A101">
        <v>97</v>
      </c>
      <c r="B101">
        <f t="shared" ref="B101:B122" si="8">1-H101</f>
        <v>0.66990100000000008</v>
      </c>
      <c r="C101">
        <f t="shared" ref="C101:C122" si="9">1-K101</f>
        <v>0.72177500000000006</v>
      </c>
      <c r="D101">
        <f t="shared" si="6"/>
        <v>0.435986978523</v>
      </c>
      <c r="E101">
        <f t="shared" ref="E101:E122" si="10">(1-K101)*(1-K102)</f>
        <v>0.50747134120000004</v>
      </c>
      <c r="G101" s="7">
        <v>97</v>
      </c>
      <c r="H101" s="10">
        <v>0.33009899999999998</v>
      </c>
      <c r="I101" s="11">
        <v>1975</v>
      </c>
      <c r="J101" s="10">
        <v>2.2799999999999998</v>
      </c>
      <c r="K101" s="10">
        <v>0.278225</v>
      </c>
      <c r="L101" s="11">
        <v>5237</v>
      </c>
      <c r="M101" s="10">
        <v>2.68</v>
      </c>
    </row>
    <row r="102" spans="1:13" x14ac:dyDescent="0.3">
      <c r="A102">
        <v>98</v>
      </c>
      <c r="B102">
        <f t="shared" si="8"/>
        <v>0.65082299999999993</v>
      </c>
      <c r="C102">
        <f t="shared" si="9"/>
        <v>0.70308799999999994</v>
      </c>
      <c r="D102">
        <f t="shared" si="6"/>
        <v>0.41220850939499992</v>
      </c>
      <c r="E102">
        <f t="shared" si="10"/>
        <v>0.48180722302399998</v>
      </c>
      <c r="G102" s="7">
        <v>98</v>
      </c>
      <c r="H102" s="10">
        <v>0.34917700000000002</v>
      </c>
      <c r="I102" s="11">
        <v>1323</v>
      </c>
      <c r="J102" s="10">
        <v>2.15</v>
      </c>
      <c r="K102" s="10">
        <v>0.29691200000000001</v>
      </c>
      <c r="L102" s="11">
        <v>3780</v>
      </c>
      <c r="M102" s="10">
        <v>2.52</v>
      </c>
    </row>
    <row r="103" spans="1:13" x14ac:dyDescent="0.3">
      <c r="A103">
        <v>99</v>
      </c>
      <c r="B103">
        <f t="shared" si="8"/>
        <v>0.63336499999999996</v>
      </c>
      <c r="C103">
        <f t="shared" si="9"/>
        <v>0.68527300000000002</v>
      </c>
      <c r="D103">
        <f t="shared" si="6"/>
        <v>0.38954037604499991</v>
      </c>
      <c r="E103">
        <f t="shared" si="10"/>
        <v>0.45665907447000004</v>
      </c>
      <c r="G103" s="7">
        <v>99</v>
      </c>
      <c r="H103" s="10">
        <v>0.36663499999999999</v>
      </c>
      <c r="I103" s="10">
        <v>861</v>
      </c>
      <c r="J103" s="10">
        <v>2.04</v>
      </c>
      <c r="K103" s="10">
        <v>0.31472699999999998</v>
      </c>
      <c r="L103" s="11">
        <v>2657</v>
      </c>
      <c r="M103" s="10">
        <v>2.37</v>
      </c>
    </row>
    <row r="104" spans="1:13" x14ac:dyDescent="0.3">
      <c r="A104">
        <v>100</v>
      </c>
      <c r="B104">
        <f t="shared" si="8"/>
        <v>0.61503299999999994</v>
      </c>
      <c r="C104">
        <f t="shared" si="9"/>
        <v>0.66639000000000004</v>
      </c>
      <c r="D104">
        <f t="shared" si="6"/>
        <v>0.36642743590499999</v>
      </c>
      <c r="E104">
        <f t="shared" si="10"/>
        <v>0.43073650347000003</v>
      </c>
      <c r="G104" s="7">
        <v>100</v>
      </c>
      <c r="H104" s="10">
        <v>0.384967</v>
      </c>
      <c r="I104" s="10">
        <v>545</v>
      </c>
      <c r="J104" s="10">
        <v>1.93</v>
      </c>
      <c r="K104" s="10">
        <v>0.33361000000000002</v>
      </c>
      <c r="L104" s="11">
        <v>1821</v>
      </c>
      <c r="M104" s="10">
        <v>2.23</v>
      </c>
    </row>
    <row r="105" spans="1:13" x14ac:dyDescent="0.3">
      <c r="A105">
        <v>101</v>
      </c>
      <c r="B105">
        <f t="shared" si="8"/>
        <v>0.59578500000000001</v>
      </c>
      <c r="C105">
        <f t="shared" si="9"/>
        <v>0.64637299999999998</v>
      </c>
      <c r="D105">
        <f t="shared" si="6"/>
        <v>0.34291835559</v>
      </c>
      <c r="E105">
        <f t="shared" si="10"/>
        <v>0.404083959188</v>
      </c>
      <c r="G105" s="7">
        <v>101</v>
      </c>
      <c r="H105" s="10">
        <v>0.40421499999999999</v>
      </c>
      <c r="I105" s="10">
        <v>335</v>
      </c>
      <c r="J105" s="10">
        <v>1.83</v>
      </c>
      <c r="K105" s="10">
        <v>0.35362700000000002</v>
      </c>
      <c r="L105" s="11">
        <v>1214</v>
      </c>
      <c r="M105" s="10">
        <v>2.09</v>
      </c>
    </row>
    <row r="106" spans="1:13" x14ac:dyDescent="0.3">
      <c r="A106">
        <v>102</v>
      </c>
      <c r="B106">
        <f t="shared" si="8"/>
        <v>0.57557400000000003</v>
      </c>
      <c r="C106">
        <f t="shared" si="9"/>
        <v>0.62515600000000004</v>
      </c>
      <c r="D106">
        <f t="shared" si="6"/>
        <v>0.31907059804799998</v>
      </c>
      <c r="E106">
        <f t="shared" si="10"/>
        <v>0.37675964074000001</v>
      </c>
      <c r="G106" s="7">
        <v>102</v>
      </c>
      <c r="H106" s="10">
        <v>0.42442600000000003</v>
      </c>
      <c r="I106" s="10">
        <v>200</v>
      </c>
      <c r="J106" s="10">
        <v>1.73</v>
      </c>
      <c r="K106" s="10">
        <v>0.37484400000000001</v>
      </c>
      <c r="L106" s="10">
        <v>784</v>
      </c>
      <c r="M106" s="10">
        <v>1.96</v>
      </c>
    </row>
    <row r="107" spans="1:13" x14ac:dyDescent="0.3">
      <c r="A107">
        <v>103</v>
      </c>
      <c r="B107">
        <f t="shared" si="8"/>
        <v>0.55435199999999996</v>
      </c>
      <c r="C107">
        <f t="shared" si="9"/>
        <v>0.60266500000000001</v>
      </c>
      <c r="D107">
        <f t="shared" si="6"/>
        <v>0.29495406864000001</v>
      </c>
      <c r="E107">
        <f t="shared" si="10"/>
        <v>0.34883756862499998</v>
      </c>
      <c r="G107" s="7">
        <v>103</v>
      </c>
      <c r="H107" s="10">
        <v>0.44564799999999999</v>
      </c>
      <c r="I107" s="10">
        <v>115</v>
      </c>
      <c r="J107" s="10">
        <v>1.63</v>
      </c>
      <c r="K107" s="10">
        <v>0.39733499999999999</v>
      </c>
      <c r="L107" s="10">
        <v>490</v>
      </c>
      <c r="M107" s="10">
        <v>1.84</v>
      </c>
    </row>
    <row r="108" spans="1:13" x14ac:dyDescent="0.3">
      <c r="A108">
        <v>104</v>
      </c>
      <c r="B108">
        <f t="shared" si="8"/>
        <v>0.53207000000000004</v>
      </c>
      <c r="C108">
        <f t="shared" si="9"/>
        <v>0.57882499999999992</v>
      </c>
      <c r="D108">
        <f t="shared" si="6"/>
        <v>0.27065017518000006</v>
      </c>
      <c r="E108">
        <f t="shared" si="10"/>
        <v>0.32041089404999995</v>
      </c>
      <c r="G108" s="7">
        <v>104</v>
      </c>
      <c r="H108" s="10">
        <v>0.46793000000000001</v>
      </c>
      <c r="I108" s="10">
        <v>64</v>
      </c>
      <c r="J108" s="10">
        <v>1.54</v>
      </c>
      <c r="K108" s="10">
        <v>0.42117500000000002</v>
      </c>
      <c r="L108" s="10">
        <v>296</v>
      </c>
      <c r="M108" s="10">
        <v>1.72</v>
      </c>
    </row>
    <row r="109" spans="1:13" x14ac:dyDescent="0.3">
      <c r="A109">
        <v>105</v>
      </c>
      <c r="B109">
        <f t="shared" si="8"/>
        <v>0.50867400000000007</v>
      </c>
      <c r="C109">
        <f t="shared" si="9"/>
        <v>0.55355399999999999</v>
      </c>
      <c r="D109">
        <f t="shared" si="6"/>
        <v>0.24625264411800002</v>
      </c>
      <c r="E109">
        <f t="shared" si="10"/>
        <v>0.29159453347199998</v>
      </c>
      <c r="G109" s="7">
        <v>105</v>
      </c>
      <c r="H109" s="10">
        <v>0.49132599999999998</v>
      </c>
      <c r="I109" s="10">
        <v>34</v>
      </c>
      <c r="J109" s="10">
        <v>1.45</v>
      </c>
      <c r="K109" s="10">
        <v>0.44644600000000001</v>
      </c>
      <c r="L109" s="10">
        <v>171</v>
      </c>
      <c r="M109" s="10">
        <v>1.61</v>
      </c>
    </row>
    <row r="110" spans="1:13" x14ac:dyDescent="0.3">
      <c r="A110">
        <v>106</v>
      </c>
      <c r="B110">
        <f t="shared" si="8"/>
        <v>0.48410699999999995</v>
      </c>
      <c r="C110">
        <f t="shared" si="9"/>
        <v>0.52676800000000001</v>
      </c>
      <c r="D110">
        <f t="shared" si="6"/>
        <v>0.22187253149099997</v>
      </c>
      <c r="E110">
        <f t="shared" si="10"/>
        <v>0.26252747523199998</v>
      </c>
      <c r="G110" s="7">
        <v>106</v>
      </c>
      <c r="H110" s="10">
        <v>0.51589300000000005</v>
      </c>
      <c r="I110" s="10">
        <v>17</v>
      </c>
      <c r="J110" s="10">
        <v>1.36</v>
      </c>
      <c r="K110" s="10">
        <v>0.47323199999999999</v>
      </c>
      <c r="L110" s="10">
        <v>95</v>
      </c>
      <c r="M110" s="10">
        <v>1.5</v>
      </c>
    </row>
    <row r="111" spans="1:13" x14ac:dyDescent="0.3">
      <c r="A111">
        <v>107</v>
      </c>
      <c r="B111">
        <f t="shared" si="8"/>
        <v>0.45831299999999997</v>
      </c>
      <c r="C111">
        <f t="shared" si="9"/>
        <v>0.49837399999999998</v>
      </c>
      <c r="D111">
        <f t="shared" si="6"/>
        <v>0.19763739836399996</v>
      </c>
      <c r="E111">
        <f t="shared" si="10"/>
        <v>0.23337658322400001</v>
      </c>
      <c r="G111" s="7">
        <v>107</v>
      </c>
      <c r="H111" s="10">
        <v>0.54168700000000003</v>
      </c>
      <c r="I111" s="10">
        <v>8</v>
      </c>
      <c r="J111" s="10">
        <v>1.28</v>
      </c>
      <c r="K111" s="10">
        <v>0.50162600000000002</v>
      </c>
      <c r="L111" s="10">
        <v>50</v>
      </c>
      <c r="M111" s="10">
        <v>1.4</v>
      </c>
    </row>
    <row r="112" spans="1:13" x14ac:dyDescent="0.3">
      <c r="A112">
        <v>108</v>
      </c>
      <c r="B112">
        <f t="shared" si="8"/>
        <v>0.43122799999999994</v>
      </c>
      <c r="C112">
        <f t="shared" si="9"/>
        <v>0.46827600000000003</v>
      </c>
      <c r="D112">
        <f t="shared" si="6"/>
        <v>0.17369432611999996</v>
      </c>
      <c r="E112">
        <f t="shared" si="10"/>
        <v>0.20434300294800001</v>
      </c>
      <c r="G112" s="7">
        <v>108</v>
      </c>
      <c r="H112" s="10">
        <v>0.56877200000000006</v>
      </c>
      <c r="I112" s="10">
        <v>4</v>
      </c>
      <c r="J112" s="10">
        <v>1.2</v>
      </c>
      <c r="K112" s="10">
        <v>0.53172399999999997</v>
      </c>
      <c r="L112" s="10">
        <v>25</v>
      </c>
      <c r="M112" s="10">
        <v>1.3</v>
      </c>
    </row>
    <row r="113" spans="1:13" x14ac:dyDescent="0.3">
      <c r="A113">
        <v>109</v>
      </c>
      <c r="B113">
        <f t="shared" si="8"/>
        <v>0.40278999999999998</v>
      </c>
      <c r="C113">
        <f t="shared" si="9"/>
        <v>0.43637300000000001</v>
      </c>
      <c r="D113">
        <f t="shared" si="6"/>
        <v>0.15021207190999997</v>
      </c>
      <c r="E113">
        <f t="shared" si="10"/>
        <v>0.175664133015</v>
      </c>
      <c r="G113" s="7">
        <v>109</v>
      </c>
      <c r="H113" s="10">
        <v>0.59721000000000002</v>
      </c>
      <c r="I113" s="10">
        <v>2</v>
      </c>
      <c r="J113" s="10">
        <v>1.1299999999999999</v>
      </c>
      <c r="K113" s="10">
        <v>0.56362699999999999</v>
      </c>
      <c r="L113" s="10">
        <v>12</v>
      </c>
      <c r="M113" s="10">
        <v>1.21</v>
      </c>
    </row>
    <row r="114" spans="1:13" x14ac:dyDescent="0.3">
      <c r="A114">
        <v>110</v>
      </c>
      <c r="B114">
        <f t="shared" si="8"/>
        <v>0.37292899999999995</v>
      </c>
      <c r="C114">
        <f t="shared" si="9"/>
        <v>0.402555</v>
      </c>
      <c r="D114">
        <f t="shared" si="6"/>
        <v>0.12738359610399999</v>
      </c>
      <c r="E114">
        <f t="shared" si="10"/>
        <v>0.14762013894000001</v>
      </c>
      <c r="G114" s="7">
        <v>110</v>
      </c>
      <c r="H114" s="10">
        <v>0.62707100000000005</v>
      </c>
      <c r="I114" s="10">
        <v>1</v>
      </c>
      <c r="J114" s="10">
        <v>1.05</v>
      </c>
      <c r="K114" s="10">
        <v>0.597445</v>
      </c>
      <c r="L114" s="10">
        <v>5</v>
      </c>
      <c r="M114" s="10">
        <v>1.1200000000000001</v>
      </c>
    </row>
    <row r="115" spans="1:13" x14ac:dyDescent="0.3">
      <c r="A115">
        <v>111</v>
      </c>
      <c r="B115">
        <f t="shared" si="8"/>
        <v>0.34157599999999999</v>
      </c>
      <c r="C115">
        <f t="shared" si="9"/>
        <v>0.36670800000000003</v>
      </c>
      <c r="D115">
        <f t="shared" si="6"/>
        <v>0.10542879870399999</v>
      </c>
      <c r="E115">
        <f t="shared" si="10"/>
        <v>0.120540953388</v>
      </c>
      <c r="G115" s="7">
        <v>111</v>
      </c>
      <c r="H115" s="10">
        <v>0.65842400000000001</v>
      </c>
      <c r="I115" s="10">
        <v>0</v>
      </c>
      <c r="J115" s="10">
        <v>0.98</v>
      </c>
      <c r="K115" s="10">
        <v>0.63329199999999997</v>
      </c>
      <c r="L115" s="10">
        <v>2</v>
      </c>
      <c r="M115" s="10">
        <v>1.03</v>
      </c>
    </row>
    <row r="116" spans="1:13" x14ac:dyDescent="0.3">
      <c r="A116">
        <v>112</v>
      </c>
      <c r="B116">
        <f t="shared" si="8"/>
        <v>0.30865399999999998</v>
      </c>
      <c r="C116">
        <f t="shared" si="9"/>
        <v>0.32871099999999998</v>
      </c>
      <c r="D116">
        <f t="shared" si="6"/>
        <v>8.4598048897999989E-2</v>
      </c>
      <c r="E116">
        <f t="shared" si="10"/>
        <v>9.4811099863000015E-2</v>
      </c>
      <c r="G116" s="7">
        <v>112</v>
      </c>
      <c r="H116" s="10">
        <v>0.69134600000000002</v>
      </c>
      <c r="I116" s="10">
        <v>0</v>
      </c>
      <c r="J116" s="10">
        <v>0.92</v>
      </c>
      <c r="K116" s="10">
        <v>0.67128900000000002</v>
      </c>
      <c r="L116" s="10">
        <v>1</v>
      </c>
      <c r="M116" s="10">
        <v>0.95</v>
      </c>
    </row>
    <row r="117" spans="1:13" x14ac:dyDescent="0.3">
      <c r="A117">
        <v>113</v>
      </c>
      <c r="B117">
        <f t="shared" si="8"/>
        <v>0.27408699999999997</v>
      </c>
      <c r="C117">
        <f t="shared" si="9"/>
        <v>0.28843300000000005</v>
      </c>
      <c r="D117">
        <f t="shared" si="6"/>
        <v>6.5175421816999993E-2</v>
      </c>
      <c r="E117">
        <f t="shared" si="10"/>
        <v>7.0879236987000022E-2</v>
      </c>
      <c r="G117" s="7">
        <v>113</v>
      </c>
      <c r="H117" s="10">
        <v>0.72591300000000003</v>
      </c>
      <c r="I117" s="10">
        <v>0</v>
      </c>
      <c r="J117" s="10">
        <v>0.85</v>
      </c>
      <c r="K117" s="10">
        <v>0.71156699999999995</v>
      </c>
      <c r="L117" s="10">
        <v>0</v>
      </c>
      <c r="M117" s="10">
        <v>0.88</v>
      </c>
    </row>
    <row r="118" spans="1:13" x14ac:dyDescent="0.3">
      <c r="A118">
        <v>114</v>
      </c>
      <c r="B118">
        <f t="shared" si="8"/>
        <v>0.23779099999999997</v>
      </c>
      <c r="C118">
        <f t="shared" si="9"/>
        <v>0.24573900000000004</v>
      </c>
      <c r="D118">
        <f t="shared" si="6"/>
        <v>4.7482344670999994E-2</v>
      </c>
      <c r="E118">
        <f t="shared" si="10"/>
        <v>4.9266737676000004E-2</v>
      </c>
      <c r="G118" s="7">
        <v>114</v>
      </c>
      <c r="H118" s="10">
        <v>0.76220900000000003</v>
      </c>
      <c r="I118" s="10">
        <v>0</v>
      </c>
      <c r="J118" s="10">
        <v>0.79</v>
      </c>
      <c r="K118" s="10">
        <v>0.75426099999999996</v>
      </c>
      <c r="L118" s="10">
        <v>0</v>
      </c>
      <c r="M118" s="10">
        <v>0.8</v>
      </c>
    </row>
    <row r="119" spans="1:13" x14ac:dyDescent="0.3">
      <c r="A119">
        <v>115</v>
      </c>
      <c r="B119">
        <f t="shared" si="8"/>
        <v>0.199681</v>
      </c>
      <c r="C119">
        <f t="shared" si="9"/>
        <v>0.200484</v>
      </c>
      <c r="D119">
        <f t="shared" si="6"/>
        <v>3.1882066864999989E-2</v>
      </c>
      <c r="E119">
        <f t="shared" si="10"/>
        <v>3.2010277859999992E-2</v>
      </c>
      <c r="G119" s="7">
        <v>115</v>
      </c>
      <c r="H119" s="10">
        <v>0.800319</v>
      </c>
      <c r="I119" s="10">
        <v>0</v>
      </c>
      <c r="J119" s="10">
        <v>0.74</v>
      </c>
      <c r="K119" s="10">
        <v>0.799516</v>
      </c>
      <c r="L119" s="10">
        <v>0</v>
      </c>
      <c r="M119" s="10">
        <v>0.74</v>
      </c>
    </row>
    <row r="120" spans="1:13" x14ac:dyDescent="0.3">
      <c r="A120">
        <v>116</v>
      </c>
      <c r="B120">
        <f t="shared" si="8"/>
        <v>0.15966499999999995</v>
      </c>
      <c r="C120">
        <f t="shared" si="9"/>
        <v>0.15966499999999995</v>
      </c>
      <c r="D120">
        <f t="shared" si="6"/>
        <v>1.878426791999999E-2</v>
      </c>
      <c r="E120">
        <f t="shared" si="10"/>
        <v>1.878426791999999E-2</v>
      </c>
      <c r="G120" s="7">
        <v>116</v>
      </c>
      <c r="H120" s="10">
        <v>0.84033500000000005</v>
      </c>
      <c r="I120" s="10">
        <v>0</v>
      </c>
      <c r="J120" s="10">
        <v>0.68</v>
      </c>
      <c r="K120" s="10">
        <v>0.84033500000000005</v>
      </c>
      <c r="L120" s="10">
        <v>0</v>
      </c>
      <c r="M120" s="10">
        <v>0.68</v>
      </c>
    </row>
    <row r="121" spans="1:13" x14ac:dyDescent="0.3">
      <c r="A121">
        <v>117</v>
      </c>
      <c r="B121">
        <f t="shared" si="8"/>
        <v>0.11764799999999997</v>
      </c>
      <c r="C121">
        <f t="shared" si="9"/>
        <v>0.11764799999999997</v>
      </c>
      <c r="D121">
        <f t="shared" si="6"/>
        <v>8.6507750879999991E-3</v>
      </c>
      <c r="E121">
        <f t="shared" si="10"/>
        <v>8.6507750879999991E-3</v>
      </c>
      <c r="G121" s="7">
        <v>117</v>
      </c>
      <c r="H121" s="10">
        <v>0.88235200000000003</v>
      </c>
      <c r="I121" s="10">
        <v>0</v>
      </c>
      <c r="J121" s="10">
        <v>0.63</v>
      </c>
      <c r="K121" s="10">
        <v>0.88235200000000003</v>
      </c>
      <c r="L121" s="10">
        <v>0</v>
      </c>
      <c r="M121" s="10">
        <v>0.63</v>
      </c>
    </row>
    <row r="122" spans="1:13" x14ac:dyDescent="0.3">
      <c r="A122">
        <v>118</v>
      </c>
      <c r="B122">
        <f t="shared" si="8"/>
        <v>7.3531000000000013E-2</v>
      </c>
      <c r="C122">
        <f t="shared" si="9"/>
        <v>7.3531000000000013E-2</v>
      </c>
      <c r="D122">
        <f t="shared" si="6"/>
        <v>2.000557916999999E-3</v>
      </c>
      <c r="E122">
        <f t="shared" si="10"/>
        <v>2.000557916999999E-3</v>
      </c>
      <c r="G122" s="7">
        <v>118</v>
      </c>
      <c r="H122" s="10">
        <v>0.92646899999999999</v>
      </c>
      <c r="I122" s="10">
        <v>0</v>
      </c>
      <c r="J122" s="10">
        <v>0.57999999999999996</v>
      </c>
      <c r="K122" s="10">
        <v>0.92646899999999999</v>
      </c>
      <c r="L122" s="10">
        <v>0</v>
      </c>
      <c r="M122" s="10">
        <v>0.57999999999999996</v>
      </c>
    </row>
    <row r="123" spans="1:13" x14ac:dyDescent="0.3">
      <c r="A123">
        <v>119</v>
      </c>
      <c r="B123">
        <v>0</v>
      </c>
      <c r="C123">
        <v>0</v>
      </c>
      <c r="D123">
        <v>0</v>
      </c>
      <c r="E123">
        <v>0</v>
      </c>
      <c r="G123" s="7">
        <v>119</v>
      </c>
      <c r="H123" s="10">
        <v>0.97279300000000002</v>
      </c>
      <c r="I123" s="10">
        <v>0</v>
      </c>
      <c r="J123" s="10">
        <v>0.53</v>
      </c>
      <c r="K123" s="10">
        <v>0.97279300000000002</v>
      </c>
      <c r="L123" s="10">
        <v>0</v>
      </c>
      <c r="M123" s="10">
        <v>0.53</v>
      </c>
    </row>
    <row r="124" spans="1:13" ht="14.7" customHeight="1" x14ac:dyDescent="0.3">
      <c r="G124" s="89" t="s">
        <v>195</v>
      </c>
      <c r="H124" s="89"/>
      <c r="I124" s="89"/>
      <c r="J124" s="89"/>
      <c r="K124" s="89"/>
      <c r="L124" s="89"/>
      <c r="M124" s="89"/>
    </row>
    <row r="125" spans="1:13" x14ac:dyDescent="0.3">
      <c r="G125" s="90" t="s">
        <v>196</v>
      </c>
      <c r="H125" s="90"/>
      <c r="I125" s="90"/>
      <c r="J125" s="90"/>
      <c r="K125" s="90"/>
      <c r="L125" s="90"/>
      <c r="M125" s="90"/>
    </row>
  </sheetData>
  <mergeCells count="6">
    <mergeCell ref="H1:J1"/>
    <mergeCell ref="K1:M1"/>
    <mergeCell ref="G124:M124"/>
    <mergeCell ref="G125:M125"/>
    <mergeCell ref="B2:C2"/>
    <mergeCell ref="D2:E2"/>
  </mergeCells>
  <hyperlinks>
    <hyperlink ref="H3" r:id="rId1" location="fn1" display="https://www.ssa.gov/oact/STATS/table4c6.html - fn1" xr:uid="{D495CB28-4BEF-4AE3-A7AE-52D6E66CF7FD}"/>
    <hyperlink ref="I3" r:id="rId2" location="fn2" display="https://www.ssa.gov/oact/STATS/table4c6.html - fn2" xr:uid="{04687AAE-A67F-4B21-8205-4E986FC04D33}"/>
    <hyperlink ref="K3" r:id="rId3" location="fn1" display="https://www.ssa.gov/oact/STATS/table4c6.html - fn1" xr:uid="{50592308-A2CB-4E8D-8633-AF74446627F2}"/>
    <hyperlink ref="L3" r:id="rId4" location="fn2" display="https://www.ssa.gov/oact/STATS/table4c6.html - fn2" xr:uid="{6767C4D6-F0DD-42A2-B7FB-FB4287AF5A4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AF11-2F11-4179-A98C-592273DA261D}">
  <sheetPr codeName="Sheet10"/>
  <dimension ref="A1:H34"/>
  <sheetViews>
    <sheetView workbookViewId="0">
      <selection activeCell="K8" sqref="K8"/>
    </sheetView>
  </sheetViews>
  <sheetFormatPr defaultRowHeight="14.4" x14ac:dyDescent="0.3"/>
  <cols>
    <col min="1" max="1" width="51" bestFit="1" customWidth="1"/>
    <col min="2" max="2" width="14.33203125" bestFit="1" customWidth="1"/>
    <col min="3" max="3" width="13.6640625" bestFit="1" customWidth="1"/>
    <col min="4" max="5" width="15.33203125" bestFit="1" customWidth="1"/>
    <col min="6" max="6" width="12.33203125" bestFit="1" customWidth="1"/>
  </cols>
  <sheetData>
    <row r="1" spans="1:8" x14ac:dyDescent="0.3">
      <c r="A1" t="s">
        <v>197</v>
      </c>
      <c r="B1" s="20">
        <f>'Instructions and Results'!C16</f>
        <v>0</v>
      </c>
    </row>
    <row r="3" spans="1:8" x14ac:dyDescent="0.3">
      <c r="B3" t="s">
        <v>198</v>
      </c>
      <c r="C3" t="s">
        <v>199</v>
      </c>
      <c r="D3" t="s">
        <v>200</v>
      </c>
      <c r="E3" t="s">
        <v>201</v>
      </c>
      <c r="F3" t="s">
        <v>202</v>
      </c>
      <c r="G3" t="s">
        <v>203</v>
      </c>
    </row>
    <row r="4" spans="1:8" x14ac:dyDescent="0.3">
      <c r="A4" t="s">
        <v>38</v>
      </c>
      <c r="B4">
        <f ca="1">SUMIF(Data!B$3:B$702,0,Data!O$3:O$702)</f>
        <v>0</v>
      </c>
      <c r="C4" s="24" t="e">
        <f ca="1">COUNTIFS(Data!B$3:B$702,0,Data!O$3:O$702,"&gt;0")/COUNTIFS(Data!O$3:O$702,"&gt;0")</f>
        <v>#DIV/0!</v>
      </c>
      <c r="D4">
        <f ca="1">COUNTIFS(Data!B$3:B$702,0,Data!O$3:O$702,"&gt;0")</f>
        <v>0</v>
      </c>
      <c r="E4" t="e">
        <f ca="1">B4/D4</f>
        <v>#DIV/0!</v>
      </c>
      <c r="F4" t="e">
        <f ca="1">SUMIF(Data!B$3:B$702,0,Data!M$3:M$702)/D4</f>
        <v>#DIV/0!</v>
      </c>
      <c r="G4" t="e">
        <f ca="1">F4*$B$1</f>
        <v>#DIV/0!</v>
      </c>
      <c r="H4" t="e">
        <f ca="1">C4*$B$1</f>
        <v>#DIV/0!</v>
      </c>
    </row>
    <row r="5" spans="1:8" x14ac:dyDescent="0.3">
      <c r="A5" t="s">
        <v>43</v>
      </c>
      <c r="B5">
        <f ca="1">SUMIF(Data!B$3:B$702,1,Data!O$3:O$702)</f>
        <v>0</v>
      </c>
      <c r="C5" s="24" t="e">
        <f ca="1">COUNTIFS(Data!B$3:B$702,1,Data!O$3:O$702,"&gt;0")/COUNTIFS(Data!O$3:O$702,"&gt;0")</f>
        <v>#DIV/0!</v>
      </c>
      <c r="D5">
        <f ca="1">COUNTIFS(Data!B$3:B$702,1,Data!O$3:O$702,"&gt;0")</f>
        <v>0</v>
      </c>
      <c r="E5" t="e">
        <f ca="1">B5/D5</f>
        <v>#DIV/0!</v>
      </c>
      <c r="F5" t="e">
        <f ca="1">SUMIF(Data!B$3:B$702,1,Data!M$3:M$702)/D5</f>
        <v>#DIV/0!</v>
      </c>
      <c r="G5" t="e">
        <f ca="1">F5*$B$1</f>
        <v>#DIV/0!</v>
      </c>
      <c r="H5" t="e">
        <f t="shared" ref="H5:H8" ca="1" si="0">C5*$B$1</f>
        <v>#DIV/0!</v>
      </c>
    </row>
    <row r="6" spans="1:8" x14ac:dyDescent="0.3">
      <c r="A6" t="s">
        <v>46</v>
      </c>
      <c r="B6">
        <f ca="1">SUMIF(Data!B$3:B$702,2,Data!O$3:O$702)</f>
        <v>0</v>
      </c>
      <c r="C6" s="24" t="e">
        <f ca="1">COUNTIFS(Data!B$3:B$702,2,Data!O$3:O$702,"&gt;0")/COUNTIFS(Data!O$3:O$702,"&gt;0")</f>
        <v>#DIV/0!</v>
      </c>
      <c r="D6">
        <f ca="1">COUNTIFS(Data!B$3:B$702,2,Data!O$3:O$702,"&gt;0")</f>
        <v>0</v>
      </c>
      <c r="E6" t="e">
        <f ca="1">B6/D6</f>
        <v>#DIV/0!</v>
      </c>
      <c r="F6" t="e">
        <f ca="1">SUMIF(Data!B$3:B$702,2,Data!M$3:M$702)/D6</f>
        <v>#DIV/0!</v>
      </c>
      <c r="G6" t="e">
        <f ca="1">F6*$B$1</f>
        <v>#DIV/0!</v>
      </c>
      <c r="H6" t="e">
        <f t="shared" ca="1" si="0"/>
        <v>#DIV/0!</v>
      </c>
    </row>
    <row r="7" spans="1:8" x14ac:dyDescent="0.3">
      <c r="A7" t="s">
        <v>50</v>
      </c>
      <c r="B7">
        <f ca="1">SUMIF(Data!B$3:B$702,3,Data!O$3:O$702)</f>
        <v>0</v>
      </c>
      <c r="C7" s="24" t="e">
        <f ca="1">COUNTIFS(Data!B$3:B$702,3,Data!O$3:O$702,"&gt;0")/COUNTIFS(Data!O$3:O$702,"&gt;0")</f>
        <v>#DIV/0!</v>
      </c>
      <c r="D7">
        <f ca="1">COUNTIFS(Data!B$3:B$702,3,Data!O$3:O$702,"&gt;0")</f>
        <v>0</v>
      </c>
      <c r="E7" t="e">
        <f ca="1">B7/D7</f>
        <v>#DIV/0!</v>
      </c>
      <c r="F7" t="e">
        <f ca="1">SUMIF(Data!B$3:B$702,3,Data!M$3:M$702)/D7</f>
        <v>#DIV/0!</v>
      </c>
      <c r="G7" t="e">
        <f ca="1">F7*$B$1</f>
        <v>#DIV/0!</v>
      </c>
      <c r="H7" t="e">
        <f t="shared" ca="1" si="0"/>
        <v>#DIV/0!</v>
      </c>
    </row>
    <row r="8" spans="1:8" x14ac:dyDescent="0.3">
      <c r="A8" t="s">
        <v>204</v>
      </c>
      <c r="B8">
        <f ca="1">SUM(B5:B7)</f>
        <v>0</v>
      </c>
      <c r="C8" s="24" t="e">
        <f ca="1">SUM(C5:C7)</f>
        <v>#DIV/0!</v>
      </c>
      <c r="D8">
        <f ca="1">SUM(D5:D7)</f>
        <v>0</v>
      </c>
      <c r="E8" t="e">
        <f ca="1">B8/D8</f>
        <v>#DIV/0!</v>
      </c>
      <c r="F8" t="e">
        <f ca="1">SUMIF(Data!B$3:B$702,"&gt;0",Data!M$3:M$702)/D8</f>
        <v>#DIV/0!</v>
      </c>
      <c r="G8" t="e">
        <f ca="1">F8*$B$1</f>
        <v>#DIV/0!</v>
      </c>
      <c r="H8" t="e">
        <f t="shared" ca="1" si="0"/>
        <v>#DIV/0!</v>
      </c>
    </row>
    <row r="9" spans="1:8" x14ac:dyDescent="0.3">
      <c r="D9" s="25"/>
    </row>
    <row r="10" spans="1:8" x14ac:dyDescent="0.3">
      <c r="A10" t="s">
        <v>205</v>
      </c>
      <c r="B10" s="19">
        <f>'NH Cost by State'!$G$3</f>
        <v>148110.47224055047</v>
      </c>
      <c r="C10" s="19"/>
      <c r="E10" s="19"/>
      <c r="F10" s="19"/>
    </row>
    <row r="12" spans="1:8" x14ac:dyDescent="0.3">
      <c r="A12" t="s">
        <v>206</v>
      </c>
      <c r="B12" t="e">
        <f ca="1">B1*E4</f>
        <v>#DIV/0!</v>
      </c>
    </row>
    <row r="13" spans="1:8" x14ac:dyDescent="0.3">
      <c r="A13" t="s">
        <v>207</v>
      </c>
      <c r="B13" t="e">
        <f ca="1">B1*E8</f>
        <v>#DIV/0!</v>
      </c>
      <c r="C13" s="24"/>
    </row>
    <row r="14" spans="1:8" x14ac:dyDescent="0.3">
      <c r="A14" t="s">
        <v>208</v>
      </c>
      <c r="B14" s="19" t="e">
        <f ca="1">B10*B12</f>
        <v>#DIV/0!</v>
      </c>
      <c r="F14" s="19"/>
    </row>
    <row r="15" spans="1:8" x14ac:dyDescent="0.3">
      <c r="A15" t="s">
        <v>209</v>
      </c>
      <c r="B15" s="19" t="e">
        <f ca="1">B10*B13</f>
        <v>#DIV/0!</v>
      </c>
      <c r="F15" s="19"/>
    </row>
    <row r="16" spans="1:8" x14ac:dyDescent="0.3">
      <c r="A16" t="s">
        <v>210</v>
      </c>
      <c r="B16" s="19" t="e">
        <f ca="1">B14-B15</f>
        <v>#DIV/0!</v>
      </c>
      <c r="F16" s="19"/>
    </row>
    <row r="18" spans="1:5" x14ac:dyDescent="0.3">
      <c r="A18" s="2"/>
    </row>
    <row r="28" spans="1:5" x14ac:dyDescent="0.3">
      <c r="C28" s="19"/>
      <c r="D28" s="19"/>
    </row>
    <row r="32" spans="1:5" x14ac:dyDescent="0.3">
      <c r="D32" s="19"/>
      <c r="E32" s="19"/>
    </row>
    <row r="33" spans="4:5" x14ac:dyDescent="0.3">
      <c r="D33" s="19"/>
      <c r="E33" s="19"/>
    </row>
    <row r="34" spans="4:5" x14ac:dyDescent="0.3">
      <c r="D34" s="19"/>
      <c r="E3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DFE35BBD044C4593D050E7C4BCDDC4" ma:contentTypeVersion="15" ma:contentTypeDescription="Create a new document." ma:contentTypeScope="" ma:versionID="61015047a44fed2a15b3848fa8f91543">
  <xsd:schema xmlns:xsd="http://www.w3.org/2001/XMLSchema" xmlns:xs="http://www.w3.org/2001/XMLSchema" xmlns:p="http://schemas.microsoft.com/office/2006/metadata/properties" xmlns:ns2="38907f81-b08d-4155-9abe-714d45402714" xmlns:ns3="529ae7f5-f3cb-4f6b-ac96-138f32194096" targetNamespace="http://schemas.microsoft.com/office/2006/metadata/properties" ma:root="true" ma:fieldsID="8a79e8106b737de63c008720378b39bb" ns2:_="" ns3:_="">
    <xsd:import namespace="38907f81-b08d-4155-9abe-714d45402714"/>
    <xsd:import namespace="529ae7f5-f3cb-4f6b-ac96-138f321940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07f81-b08d-4155-9abe-714d454027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e94dc78-7b46-43f1-9abe-b1e6a6ca491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9ae7f5-f3cb-4f6b-ac96-138f3219409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ac1372f-d1c8-4f46-886d-94f9493aa6ec}" ma:internalName="TaxCatchAll" ma:showField="CatchAllData" ma:web="529ae7f5-f3cb-4f6b-ac96-138f3219409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9ae7f5-f3cb-4f6b-ac96-138f32194096" xsi:nil="true"/>
    <lcf76f155ced4ddcb4097134ff3c332f xmlns="38907f81-b08d-4155-9abe-714d454027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F9FEE9-0556-4D29-A63F-06C68721458C}"/>
</file>

<file path=customXml/itemProps2.xml><?xml version="1.0" encoding="utf-8"?>
<ds:datastoreItem xmlns:ds="http://schemas.openxmlformats.org/officeDocument/2006/customXml" ds:itemID="{E8147207-1FA9-46DA-A666-6AB9CF811E3A}">
  <ds:schemaRefs>
    <ds:schemaRef ds:uri="http://schemas.microsoft.com/sharepoint/v3/contenttype/forms"/>
  </ds:schemaRefs>
</ds:datastoreItem>
</file>

<file path=customXml/itemProps3.xml><?xml version="1.0" encoding="utf-8"?>
<ds:datastoreItem xmlns:ds="http://schemas.openxmlformats.org/officeDocument/2006/customXml" ds:itemID="{610B004C-F825-482A-BBCB-6988F8CD3B98}">
  <ds:schemaRefs>
    <ds:schemaRef ds:uri="http://schemas.microsoft.com/office/2006/metadata/properties"/>
    <ds:schemaRef ds:uri="http://schemas.microsoft.com/office/infopath/2007/PartnerControls"/>
    <ds:schemaRef ds:uri="5acf9231-a689-4251-8494-e994ecf6718a"/>
    <ds:schemaRef ds:uri="ee71a057-6442-4ba9-94a3-554bae3721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Instructions and Results</vt:lpstr>
      <vt:lpstr>Survey Data</vt:lpstr>
      <vt:lpstr>Methods and Data Sources</vt:lpstr>
      <vt:lpstr>Key</vt:lpstr>
      <vt:lpstr>Data</vt:lpstr>
      <vt:lpstr>NH Cost by State</vt:lpstr>
      <vt:lpstr>Survival Rates</vt:lpstr>
      <vt:lpstr>Results|NH Score</vt:lpstr>
      <vt:lpstr>P NH|Score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Miller</dc:creator>
  <cp:keywords/>
  <dc:description/>
  <cp:lastModifiedBy>George Miller</cp:lastModifiedBy>
  <cp:revision/>
  <dcterms:created xsi:type="dcterms:W3CDTF">2024-03-12T03:15:35Z</dcterms:created>
  <dcterms:modified xsi:type="dcterms:W3CDTF">2026-05-18T19:47:51Z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0x01010096DFE35BBD044C4593D050E7C4BCDDC4</vt:lpwstr>
  </property>
  <property fmtid="{D5CDD505-2E9C-101B-9397-08002B2CF9AE}" pid="3" name="MediaServiceImageTags">
    <vt:lpwstr/>
  </property>
</Properties>
</file>